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16" yWindow="65526" windowWidth="10400" windowHeight="10900" activeTab="0"/>
  </bookViews>
  <sheets>
    <sheet name="Доходы рес.бюджета" sheetId="1" r:id="rId1"/>
  </sheets>
  <definedNames>
    <definedName name="TableRow">'Доходы рес.бюджета'!#REF!</definedName>
    <definedName name="TableRow1">#REF!</definedName>
    <definedName name="TableRow2">#REF!</definedName>
    <definedName name="_xlnm.Print_Titles" localSheetId="0">'Доходы рес.бюджета'!$4:$5</definedName>
  </definedNames>
  <calcPr fullCalcOnLoad="1"/>
</workbook>
</file>

<file path=xl/sharedStrings.xml><?xml version="1.0" encoding="utf-8"?>
<sst xmlns="http://schemas.openxmlformats.org/spreadsheetml/2006/main" count="163" uniqueCount="163">
  <si>
    <t>Доходы бюджета - Всего</t>
  </si>
  <si>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</si>
  <si>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</si>
  <si>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</si>
  <si>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</si>
  <si>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</si>
  <si>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</si>
  <si>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</si>
  <si>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</si>
  <si>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</si>
  <si>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</si>
  <si>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</si>
  <si>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</si>
  <si>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</si>
  <si>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</si>
  <si>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</si>
  <si>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</si>
  <si>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</si>
  <si>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</si>
  <si>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</si>
  <si>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</si>
  <si>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</si>
  <si>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</si>
  <si>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</si>
  <si>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</si>
  <si>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</si>
  <si>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</si>
  <si>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</si>
  <si>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</si>
  <si>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</si>
  <si>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</si>
  <si>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</si>
  <si>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</si>
  <si>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</si>
  <si>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</si>
  <si>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</si>
  <si>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</si>
  <si>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</si>
  <si>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</si>
  <si>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</si>
  <si>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</si>
  <si>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</si>
  <si>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</si>
  <si>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</si>
  <si>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</si>
  <si>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</si>
  <si>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</si>
  <si>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</si>
  <si>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</si>
  <si>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</si>
  <si>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</si>
  <si>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</si>
  <si>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</si>
  <si>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</si>
  <si>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</si>
  <si>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</si>
  <si>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</si>
  <si>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</si>
  <si>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</si>
  <si>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</si>
  <si>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</si>
  <si>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</si>
  <si>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</si>
  <si>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</si>
  <si>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</si>
  <si>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</si>
  <si>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</si>
  <si>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</si>
  <si>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</si>
  <si>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</si>
  <si>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</si>
  <si>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</si>
  <si>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</si>
  <si>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</si>
  <si>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о рекламе</t>
  </si>
  <si>
    <t>00011626000010000140</t>
  </si>
  <si>
    <t>Денежные взыскания (штрафы) за нарушение законодательства Российской Федерации о пожарной безопасности</t>
  </si>
  <si>
    <t>00011627000010000140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</si>
  <si>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</si>
  <si>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</si>
  <si>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</si>
  <si>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</si>
  <si>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</si>
  <si>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</si>
  <si>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</si>
  <si>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</si>
  <si>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</si>
  <si>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</si>
  <si>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</si>
  <si>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</si>
  <si>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</si>
  <si>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</si>
  <si>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</si>
  <si>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</si>
  <si>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</si>
  <si>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</si>
  <si>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</si>
  <si>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</si>
  <si>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</si>
  <si>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00020302000020000180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</si>
  <si>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</si>
  <si>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00020302010020000180</t>
  </si>
  <si>
    <t>00020302040020000180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</si>
  <si>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</si>
  <si>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</si>
  <si>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</si>
  <si>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00020702000020000180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</si>
  <si>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</si>
  <si>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</si>
  <si>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</si>
  <si>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</si>
  <si>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</si>
  <si>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</si>
  <si>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</si>
  <si>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</si>
  <si>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</si>
  <si>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00021902000020000151</t>
  </si>
  <si>
    <t>в тыс.руб.</t>
  </si>
  <si>
    <t xml:space="preserve"> Наименование показателя</t>
  </si>
  <si>
    <t xml:space="preserve">Код дохода по бюджетной классификации </t>
  </si>
  <si>
    <t>Показатели исполнения  плана</t>
  </si>
  <si>
    <t>абсолютное отклонение, тыс. руб.</t>
  </si>
  <si>
    <t>процент исполнения, %</t>
  </si>
  <si>
    <t>Налог на прибыль организаций, зачислявшийся до 1 января 2005 года в местные бюджеты</t>
  </si>
  <si>
    <t>00010901000000000110</t>
  </si>
  <si>
    <t>Платежи за пользование природными ресурсами</t>
  </si>
  <si>
    <t>00010903000000000110</t>
  </si>
  <si>
    <t>Налоги на имущество</t>
  </si>
  <si>
    <t>00010904000000000110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</si>
  <si>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</si>
  <si>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Денежные взыскания (штрафы) за нарушение бюджетного законодательства (в части бюджетов субъектов Российской Федерации)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</si>
  <si>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</si>
  <si>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</si>
  <si>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</si>
  <si>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</si>
  <si>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</si>
  <si>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</si>
  <si>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</si>
  <si>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</si>
  <si>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</si>
  <si>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</si>
  <si>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</si>
  <si>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00011603000000000140</t>
  </si>
  <si>
    <t>00011618000000000140</t>
  </si>
  <si>
    <t>00020302030020000180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</si>
  <si>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</si>
  <si>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</si>
  <si>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</si>
  <si>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</si>
  <si>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Сведения об исполнении республиканского бюджета Республики Алтай за 1 квартал 2017 года по видам доходов  в сравнении с запланированными значениями на 2017 год</t>
  </si>
  <si>
    <t xml:space="preserve">Утверждено на 2017 год </t>
  </si>
  <si>
    <t>Исполнено на 01.04.2017 года</t>
  </si>
  <si>
    <t>00020210000000000151</t>
  </si>
  <si>
    <t>00020215001000000151</t>
  </si>
  <si>
    <t>00020215002000000151</t>
  </si>
  <si>
    <t>Дотации бюджетам на частичную компенсацию дополнительных расходов на повышение оплаты труда работников бюджетной сферы</t>
  </si>
  <si>
    <t>00020215009000000151</t>
  </si>
  <si>
    <t>Прочие дотации</t>
  </si>
  <si>
    <t>00020219999000000151</t>
  </si>
  <si>
    <t>00020220000000000151</t>
  </si>
  <si>
    <t>00020230000000000151</t>
  </si>
  <si>
    <t>00020240000000000151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</si>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</sst>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###\ ###\ ###\ ###\ ##0.00"/>
    <numFmt numFmtId="166" formatCode="0.000#,"/>
    <numFmt numFmtId="167" formatCode="#,##0.00_р_."/>
    <numFmt numFmtId="168" formatCode="\ 0.000#,"/>
    <numFmt numFmtId="169" formatCode="#,##0.0000_р_."/>
    <numFmt numFmtId="170" formatCode="#,##0.000_р_."/>
    <numFmt numFmtId="171" formatCode="#,##0.0_р_."/>
    <numFmt numFmtId="172" formatCode="#,##0.0"/>
    <numFmt numFmtId="173" formatCode="#,##0.00000_р_."/>
    <numFmt numFmtId="174" formatCode="#,##0.000000_р_."/>
    <numFmt numFmtId="175" formatCode="[$-FC19]d\ mmmm\ yyyy\ &quot;г.&quot;"/>
    <numFmt numFmtId="176" formatCode="0000"/>
    <numFmt numFmtId="177" formatCode="#,##0_р_."/>
    <numFmt numFmtId="178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1">
      <alignment horizontal="center" vertical="top" wrapText="1"/>
      <protection/>
    </xf>
    <xf numFmtId="0" fontId="6" fillId="0" borderId="2">
      <alignment horizontal="center" vertical="top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49" fontId="3" fillId="0" borderId="12" xfId="0" applyNumberFormat="1" applyFont="1" applyFill="1" applyBorder="1" applyAlignment="1">
      <alignment horizontal="center" vertical="center" wrapText="1"/>
    </xf>
    <xf numFmtId="171" fontId="3" fillId="0" borderId="12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171" fontId="7" fillId="0" borderId="12" xfId="0" applyNumberFormat="1" applyFont="1" applyFill="1" applyBorder="1" applyAlignment="1">
      <alignment horizontal="center" vertical="center" wrapText="1"/>
    </xf>
    <xf numFmtId="171" fontId="7" fillId="33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2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Alignment="1">
      <alignment horizontal="center" vertical="center"/>
    </xf>
    <xf numFmtId="0" fontId="3" fillId="33" borderId="12" xfId="0" applyFont="1" applyFill="1" applyBorder="1" applyAlignment="1">
      <alignment horizontal="justify" vertical="top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horizontal="center" vertical="top" wrapText="1"/>
    </xf>
    <xf numFmtId="0" fontId="3" fillId="0" borderId="12" xfId="33" applyNumberFormat="1" applyFont="1" applyFill="1" applyBorder="1" applyAlignment="1" applyProtection="1">
      <alignment horizontal="center" vertical="top" wrapText="1"/>
      <protection/>
    </xf>
    <xf numFmtId="0" fontId="3" fillId="0" borderId="12" xfId="33" applyNumberFormat="1" applyFont="1" applyFill="1" applyBorder="1" applyAlignment="1">
      <alignment horizontal="center" vertical="top" wrapText="1"/>
      <protection/>
    </xf>
    <xf numFmtId="0" fontId="3" fillId="0" borderId="12" xfId="34" applyNumberFormat="1" applyFont="1" applyFill="1" applyBorder="1" applyAlignment="1" applyProtection="1">
      <alignment horizontal="center" vertical="center" wrapText="1"/>
      <protection/>
    </xf>
    <xf numFmtId="0" fontId="3" fillId="0" borderId="12" xfId="34" applyNumberFormat="1" applyFont="1" applyFill="1" applyBorder="1" applyAlignment="1">
      <alignment horizontal="center" vertical="center" wrapText="1"/>
      <protection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11" xfId="56"/>
    <cellStyle name="Обычный 2 12" xfId="57"/>
    <cellStyle name="Обычный 2 13" xfId="58"/>
    <cellStyle name="Обычный 2 14" xfId="59"/>
    <cellStyle name="Обычный 2 15" xfId="60"/>
    <cellStyle name="Обычный 2 16" xfId="61"/>
    <cellStyle name="Обычный 2 17" xfId="62"/>
    <cellStyle name="Обычный 2 18" xfId="63"/>
    <cellStyle name="Обычный 2 19" xfId="64"/>
    <cellStyle name="Обычный 2 2" xfId="65"/>
    <cellStyle name="Обычный 2 20" xfId="66"/>
    <cellStyle name="Обычный 2 21" xfId="67"/>
    <cellStyle name="Обычный 2 22" xfId="68"/>
    <cellStyle name="Обычный 2 23" xfId="69"/>
    <cellStyle name="Обычный 2 24" xfId="70"/>
    <cellStyle name="Обычный 2 25" xfId="71"/>
    <cellStyle name="Обычный 2 26" xfId="72"/>
    <cellStyle name="Обычный 2 27" xfId="73"/>
    <cellStyle name="Обычный 2 28" xfId="74"/>
    <cellStyle name="Обычный 2 29" xfId="75"/>
    <cellStyle name="Обычный 2 3" xfId="76"/>
    <cellStyle name="Обычный 2 30" xfId="77"/>
    <cellStyle name="Обычный 2 31" xfId="78"/>
    <cellStyle name="Обычный 2 32" xfId="79"/>
    <cellStyle name="Обычный 2 33" xfId="80"/>
    <cellStyle name="Обычный 2 34" xfId="81"/>
    <cellStyle name="Обычный 2 35" xfId="82"/>
    <cellStyle name="Обычный 2 36" xfId="83"/>
    <cellStyle name="Обычный 2 4" xfId="84"/>
    <cellStyle name="Обычный 2 5" xfId="85"/>
    <cellStyle name="Обычный 2 6" xfId="86"/>
    <cellStyle name="Обычный 2 7" xfId="87"/>
    <cellStyle name="Обычный 2 8" xfId="88"/>
    <cellStyle name="Обычный 2 9" xfId="89"/>
    <cellStyle name="Обычный 3" xfId="90"/>
    <cellStyle name="Обычный 4" xfId="91"/>
    <cellStyle name="Обычный 5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Финансовый 10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tabSelected="1" zoomScale="90" zoomScaleNormal="90" zoomScalePageLayoutView="0" workbookViewId="0" topLeftCell="A1">
      <pane xSplit="2" ySplit="5" topLeftCell="C8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85" sqref="G85"/>
    </sheetView>
  </sheetViews>
  <sheetFormatPr defaultColWidth="22.28125" defaultRowHeight="15"/>
  <cols>
    <col min="1" max="1" width="37.421875" style="3" customWidth="1"/>
    <col min="2" max="2" width="28.8515625" style="4" customWidth="1"/>
    <col min="3" max="3" width="14.421875" style="6" customWidth="1"/>
    <col min="4" max="4" width="14.7109375" style="6" customWidth="1"/>
    <col min="5" max="5" width="16.140625" style="7" customWidth="1"/>
    <col min="6" max="6" width="14.421875" style="7" customWidth="1"/>
    <col min="7" max="247" width="8.7109375" style="1" customWidth="1"/>
    <col min="248" max="248" width="3.57421875" style="1" customWidth="1"/>
    <col min="249" max="16384" width="22.28125" style="1" customWidth="1"/>
  </cols>
  <sheetData>
    <row r="1" spans="1:6" ht="42" customHeight="1">
      <c r="A1" s="27" t="s">
        <v>149</v>
      </c>
      <c r="B1" s="28"/>
      <c r="C1" s="28"/>
      <c r="D1" s="28"/>
      <c r="E1" s="28"/>
      <c r="F1" s="28"/>
    </row>
    <row r="3" spans="2:6" ht="15">
      <c r="B3" s="2"/>
      <c r="D3" s="7"/>
      <c r="F3" s="6" t="s">
        <v>117</v>
      </c>
    </row>
    <row r="4" spans="1:6" s="2" customFormat="1" ht="31.5" customHeight="1">
      <c r="A4" s="29" t="s">
        <v>118</v>
      </c>
      <c r="B4" s="31" t="s">
        <v>119</v>
      </c>
      <c r="C4" s="33" t="s">
        <v>150</v>
      </c>
      <c r="D4" s="33" t="s">
        <v>151</v>
      </c>
      <c r="E4" s="35" t="s">
        <v>120</v>
      </c>
      <c r="F4" s="36"/>
    </row>
    <row r="5" spans="1:6" s="2" customFormat="1" ht="46.5">
      <c r="A5" s="30"/>
      <c r="B5" s="32"/>
      <c r="C5" s="34"/>
      <c r="D5" s="34"/>
      <c r="E5" s="11" t="s">
        <v>121</v>
      </c>
      <c r="F5" s="5" t="s">
        <v>122</v>
      </c>
    </row>
    <row r="6" spans="1:6" ht="15">
      <c r="A6" s="18" t="s">
        <v>0</v>
      </c>
      <c r="B6" s="5" t="s">
        <v>1</v>
      </c>
      <c r="C6" s="11">
        <f>C7+C62</f>
        <v>14866512.786550004</v>
      </c>
      <c r="D6" s="11">
        <f>D7+D62</f>
        <v>3649314.0392299993</v>
      </c>
      <c r="E6" s="12">
        <f>D6-C6</f>
        <v>-11217198.747320004</v>
      </c>
      <c r="F6" s="12">
        <f>D6/C6*100</f>
        <v>24.547209501152135</v>
      </c>
    </row>
    <row r="7" spans="1:6" s="9" customFormat="1" ht="30">
      <c r="A7" s="20" t="s">
        <v>2</v>
      </c>
      <c r="B7" s="8" t="s">
        <v>3</v>
      </c>
      <c r="C7" s="16">
        <f>C8+C28</f>
        <v>3019267.2</v>
      </c>
      <c r="D7" s="16">
        <f>D8+D28</f>
        <v>749800.23823</v>
      </c>
      <c r="E7" s="13">
        <f aca="true" t="shared" si="0" ref="E7:E82">D7-C7</f>
        <v>-2269466.96177</v>
      </c>
      <c r="F7" s="13">
        <f aca="true" t="shared" si="1" ref="F7:F82">D7/C7*100</f>
        <v>24.833848366583787</v>
      </c>
    </row>
    <row r="8" spans="1:6" s="9" customFormat="1" ht="15">
      <c r="A8" s="20" t="s">
        <v>4</v>
      </c>
      <c r="B8" s="8"/>
      <c r="C8" s="16">
        <f>C9+C12+C14+C16+C19+C21+C23</f>
        <v>2813427.2</v>
      </c>
      <c r="D8" s="16">
        <f>D9+D12+D14+D16+D19+D21+D23</f>
        <v>703918.3422300001</v>
      </c>
      <c r="E8" s="13">
        <f t="shared" si="0"/>
        <v>-2109508.85777</v>
      </c>
      <c r="F8" s="13">
        <f t="shared" si="1"/>
        <v>25.01995936592921</v>
      </c>
    </row>
    <row r="9" spans="1:6" ht="15">
      <c r="A9" s="21" t="s">
        <v>5</v>
      </c>
      <c r="B9" s="5" t="s">
        <v>6</v>
      </c>
      <c r="C9" s="11">
        <f>C10+C11</f>
        <v>1912620</v>
      </c>
      <c r="D9" s="11">
        <f>D10+D11</f>
        <v>513838.11</v>
      </c>
      <c r="E9" s="12">
        <f t="shared" si="0"/>
        <v>-1398781.8900000001</v>
      </c>
      <c r="F9" s="12">
        <f t="shared" si="1"/>
        <v>26.865666467986323</v>
      </c>
    </row>
    <row r="10" spans="1:6" ht="15">
      <c r="A10" s="21" t="s">
        <v>7</v>
      </c>
      <c r="B10" s="5" t="s">
        <v>8</v>
      </c>
      <c r="C10" s="11">
        <v>694409</v>
      </c>
      <c r="D10" s="11">
        <v>240107.081</v>
      </c>
      <c r="E10" s="12">
        <f t="shared" si="0"/>
        <v>-454301.919</v>
      </c>
      <c r="F10" s="12">
        <f t="shared" si="1"/>
        <v>34.57718448349604</v>
      </c>
    </row>
    <row r="11" spans="1:6" ht="15">
      <c r="A11" s="21" t="s">
        <v>9</v>
      </c>
      <c r="B11" s="5" t="s">
        <v>10</v>
      </c>
      <c r="C11" s="11">
        <v>1218211</v>
      </c>
      <c r="D11" s="11">
        <v>273731.029</v>
      </c>
      <c r="E11" s="12">
        <f t="shared" si="0"/>
        <v>-944479.971</v>
      </c>
      <c r="F11" s="12">
        <f t="shared" si="1"/>
        <v>22.46991933252942</v>
      </c>
    </row>
    <row r="12" spans="1:6" ht="61.5">
      <c r="A12" s="21" t="s">
        <v>11</v>
      </c>
      <c r="B12" s="5" t="s">
        <v>12</v>
      </c>
      <c r="C12" s="11">
        <f>C13</f>
        <v>657612</v>
      </c>
      <c r="D12" s="11">
        <f>D13</f>
        <v>145448.561</v>
      </c>
      <c r="E12" s="12">
        <f t="shared" si="0"/>
        <v>-512163.439</v>
      </c>
      <c r="F12" s="12">
        <f t="shared" si="1"/>
        <v>22.117686568979884</v>
      </c>
    </row>
    <row r="13" spans="1:6" ht="46.5">
      <c r="A13" s="21" t="s">
        <v>13</v>
      </c>
      <c r="B13" s="5" t="s">
        <v>14</v>
      </c>
      <c r="C13" s="11">
        <v>657612</v>
      </c>
      <c r="D13" s="11">
        <v>145448.561</v>
      </c>
      <c r="E13" s="12">
        <f t="shared" si="0"/>
        <v>-512163.439</v>
      </c>
      <c r="F13" s="12">
        <f t="shared" si="1"/>
        <v>22.117686568979884</v>
      </c>
    </row>
    <row r="14" spans="1:6" ht="30.75">
      <c r="A14" s="21" t="s">
        <v>15</v>
      </c>
      <c r="B14" s="5" t="s">
        <v>16</v>
      </c>
      <c r="C14" s="11">
        <f>C15</f>
        <v>0</v>
      </c>
      <c r="D14" s="11">
        <f>D15</f>
        <v>45.791</v>
      </c>
      <c r="E14" s="12">
        <f t="shared" si="0"/>
        <v>45.791</v>
      </c>
      <c r="F14" s="12" t="e">
        <f t="shared" si="1"/>
        <v>#DIV/0!</v>
      </c>
    </row>
    <row r="15" spans="1:6" ht="15">
      <c r="A15" s="21" t="s">
        <v>17</v>
      </c>
      <c r="B15" s="5" t="s">
        <v>18</v>
      </c>
      <c r="C15" s="11">
        <v>0</v>
      </c>
      <c r="D15" s="11">
        <v>45.791</v>
      </c>
      <c r="E15" s="12">
        <f t="shared" si="0"/>
        <v>45.791</v>
      </c>
      <c r="F15" s="12" t="e">
        <f t="shared" si="1"/>
        <v>#DIV/0!</v>
      </c>
    </row>
    <row r="16" spans="1:6" ht="15">
      <c r="A16" s="21" t="s">
        <v>19</v>
      </c>
      <c r="B16" s="5" t="s">
        <v>20</v>
      </c>
      <c r="C16" s="11">
        <f>C17+C18</f>
        <v>223921</v>
      </c>
      <c r="D16" s="11">
        <f>D17+D18</f>
        <v>40503.349</v>
      </c>
      <c r="E16" s="12">
        <f t="shared" si="0"/>
        <v>-183417.651</v>
      </c>
      <c r="F16" s="12">
        <f t="shared" si="1"/>
        <v>18.088231563810453</v>
      </c>
    </row>
    <row r="17" spans="1:6" ht="15">
      <c r="A17" s="21" t="s">
        <v>21</v>
      </c>
      <c r="B17" s="5" t="s">
        <v>22</v>
      </c>
      <c r="C17" s="11">
        <v>125962</v>
      </c>
      <c r="D17" s="11">
        <v>26338.819</v>
      </c>
      <c r="E17" s="12">
        <f t="shared" si="0"/>
        <v>-99623.181</v>
      </c>
      <c r="F17" s="12">
        <f t="shared" si="1"/>
        <v>20.910130833108397</v>
      </c>
    </row>
    <row r="18" spans="1:6" ht="15">
      <c r="A18" s="21" t="s">
        <v>23</v>
      </c>
      <c r="B18" s="5" t="s">
        <v>24</v>
      </c>
      <c r="C18" s="11">
        <v>97959</v>
      </c>
      <c r="D18" s="11">
        <v>14164.53</v>
      </c>
      <c r="E18" s="12">
        <f t="shared" si="0"/>
        <v>-83794.47</v>
      </c>
      <c r="F18" s="12">
        <f t="shared" si="1"/>
        <v>14.45965148684654</v>
      </c>
    </row>
    <row r="19" spans="1:6" ht="46.5">
      <c r="A19" s="21" t="s">
        <v>25</v>
      </c>
      <c r="B19" s="5" t="s">
        <v>26</v>
      </c>
      <c r="C19" s="11">
        <f>C20</f>
        <v>4</v>
      </c>
      <c r="D19" s="11">
        <f>D20</f>
        <v>0.231</v>
      </c>
      <c r="E19" s="12">
        <f t="shared" si="0"/>
        <v>-3.769</v>
      </c>
      <c r="F19" s="12">
        <f t="shared" si="1"/>
        <v>5.775</v>
      </c>
    </row>
    <row r="20" spans="1:6" ht="61.5">
      <c r="A20" s="21" t="s">
        <v>27</v>
      </c>
      <c r="B20" s="5" t="s">
        <v>28</v>
      </c>
      <c r="C20" s="11">
        <v>4</v>
      </c>
      <c r="D20" s="11">
        <v>0.231</v>
      </c>
      <c r="E20" s="12">
        <f t="shared" si="0"/>
        <v>-3.769</v>
      </c>
      <c r="F20" s="12">
        <f t="shared" si="1"/>
        <v>5.775</v>
      </c>
    </row>
    <row r="21" spans="1:6" ht="15">
      <c r="A21" s="21" t="s">
        <v>29</v>
      </c>
      <c r="B21" s="5" t="s">
        <v>30</v>
      </c>
      <c r="C21" s="11">
        <f>C22</f>
        <v>19270.2</v>
      </c>
      <c r="D21" s="11">
        <f>D22</f>
        <v>4082.26</v>
      </c>
      <c r="E21" s="12">
        <f t="shared" si="0"/>
        <v>-15187.94</v>
      </c>
      <c r="F21" s="12">
        <f t="shared" si="1"/>
        <v>21.18431567913151</v>
      </c>
    </row>
    <row r="22" spans="1:6" ht="61.5">
      <c r="A22" s="21" t="s">
        <v>31</v>
      </c>
      <c r="B22" s="5" t="s">
        <v>32</v>
      </c>
      <c r="C22" s="11">
        <v>19270.2</v>
      </c>
      <c r="D22" s="11">
        <v>4082.26</v>
      </c>
      <c r="E22" s="12">
        <f t="shared" si="0"/>
        <v>-15187.94</v>
      </c>
      <c r="F22" s="12">
        <f t="shared" si="1"/>
        <v>21.18431567913151</v>
      </c>
    </row>
    <row r="23" spans="1:6" ht="61.5">
      <c r="A23" s="21" t="s">
        <v>33</v>
      </c>
      <c r="B23" s="5" t="s">
        <v>34</v>
      </c>
      <c r="C23" s="11">
        <f>C24+C25+C26+C27</f>
        <v>0</v>
      </c>
      <c r="D23" s="11">
        <f>D24+D25+D26+D27</f>
        <v>0.040229999999999995</v>
      </c>
      <c r="E23" s="12">
        <f t="shared" si="0"/>
        <v>0.040229999999999995</v>
      </c>
      <c r="F23" s="12" t="e">
        <f t="shared" si="1"/>
        <v>#DIV/0!</v>
      </c>
    </row>
    <row r="24" spans="1:6" ht="46.5" customHeight="1" hidden="1">
      <c r="A24" s="21" t="s">
        <v>123</v>
      </c>
      <c r="B24" s="5" t="s">
        <v>124</v>
      </c>
      <c r="C24" s="11">
        <v>0</v>
      </c>
      <c r="D24" s="11"/>
      <c r="E24" s="12">
        <f t="shared" si="0"/>
        <v>0</v>
      </c>
      <c r="F24" s="12" t="e">
        <f t="shared" si="1"/>
        <v>#DIV/0!</v>
      </c>
    </row>
    <row r="25" spans="1:6" s="9" customFormat="1" ht="30.75" customHeight="1" hidden="1">
      <c r="A25" s="21" t="s">
        <v>125</v>
      </c>
      <c r="B25" s="10" t="s">
        <v>126</v>
      </c>
      <c r="C25" s="11"/>
      <c r="D25" s="11"/>
      <c r="E25" s="13">
        <f t="shared" si="0"/>
        <v>0</v>
      </c>
      <c r="F25" s="13" t="e">
        <f t="shared" si="1"/>
        <v>#DIV/0!</v>
      </c>
    </row>
    <row r="26" spans="1:6" ht="15" hidden="1">
      <c r="A26" s="19" t="s">
        <v>127</v>
      </c>
      <c r="B26" s="5" t="s">
        <v>128</v>
      </c>
      <c r="C26" s="11"/>
      <c r="D26" s="11"/>
      <c r="E26" s="12">
        <f t="shared" si="0"/>
        <v>0</v>
      </c>
      <c r="F26" s="12" t="e">
        <f t="shared" si="1"/>
        <v>#DIV/0!</v>
      </c>
    </row>
    <row r="27" spans="1:6" ht="46.5" hidden="1">
      <c r="A27" s="21" t="s">
        <v>35</v>
      </c>
      <c r="B27" s="5" t="s">
        <v>36</v>
      </c>
      <c r="C27" s="11"/>
      <c r="D27" s="11">
        <f>40.23/1000</f>
        <v>0.040229999999999995</v>
      </c>
      <c r="E27" s="12">
        <f t="shared" si="0"/>
        <v>0.040229999999999995</v>
      </c>
      <c r="F27" s="12" t="e">
        <f t="shared" si="1"/>
        <v>#DIV/0!</v>
      </c>
    </row>
    <row r="28" spans="1:6" ht="15">
      <c r="A28" s="20" t="s">
        <v>37</v>
      </c>
      <c r="B28" s="8"/>
      <c r="C28" s="16">
        <f>C29+C34+C38+C41+C44+C46+C59</f>
        <v>205840</v>
      </c>
      <c r="D28" s="16">
        <f>D29+D34+D38+D41+D44+D46+D59</f>
        <v>45881.896</v>
      </c>
      <c r="E28" s="13">
        <f t="shared" si="0"/>
        <v>-159958.104</v>
      </c>
      <c r="F28" s="13">
        <f t="shared" si="1"/>
        <v>22.290077730275943</v>
      </c>
    </row>
    <row r="29" spans="1:6" ht="77.25">
      <c r="A29" s="21" t="s">
        <v>38</v>
      </c>
      <c r="B29" s="5" t="s">
        <v>39</v>
      </c>
      <c r="C29" s="11">
        <f>C30+C31+C32+C33</f>
        <v>11574</v>
      </c>
      <c r="D29" s="11">
        <f>D30+D31+D32+D33</f>
        <v>3057.416</v>
      </c>
      <c r="E29" s="12">
        <f t="shared" si="0"/>
        <v>-8516.583999999999</v>
      </c>
      <c r="F29" s="12">
        <f t="shared" si="1"/>
        <v>26.41624330395715</v>
      </c>
    </row>
    <row r="30" spans="1:6" ht="139.5" hidden="1">
      <c r="A30" s="21" t="s">
        <v>148</v>
      </c>
      <c r="B30" s="10" t="s">
        <v>147</v>
      </c>
      <c r="C30" s="11"/>
      <c r="D30" s="11"/>
      <c r="E30" s="12">
        <f>D30-C30</f>
        <v>0</v>
      </c>
      <c r="F30" s="12" t="e">
        <f>D30/C30*100</f>
        <v>#DIV/0!</v>
      </c>
    </row>
    <row r="31" spans="1:6" ht="46.5">
      <c r="A31" s="21" t="s">
        <v>40</v>
      </c>
      <c r="B31" s="5" t="s">
        <v>41</v>
      </c>
      <c r="C31" s="11">
        <v>308</v>
      </c>
      <c r="D31" s="11">
        <v>47.417</v>
      </c>
      <c r="E31" s="12">
        <f t="shared" si="0"/>
        <v>-260.58299999999997</v>
      </c>
      <c r="F31" s="12">
        <f t="shared" si="1"/>
        <v>15.39512987012987</v>
      </c>
    </row>
    <row r="32" spans="1:6" ht="154.5">
      <c r="A32" s="21" t="s">
        <v>42</v>
      </c>
      <c r="B32" s="5" t="s">
        <v>43</v>
      </c>
      <c r="C32" s="11">
        <v>8016</v>
      </c>
      <c r="D32" s="11">
        <v>2209.355</v>
      </c>
      <c r="E32" s="12">
        <f t="shared" si="0"/>
        <v>-5806.645</v>
      </c>
      <c r="F32" s="12">
        <f t="shared" si="1"/>
        <v>27.56181387225549</v>
      </c>
    </row>
    <row r="33" spans="1:6" ht="139.5">
      <c r="A33" s="21" t="s">
        <v>44</v>
      </c>
      <c r="B33" s="5" t="s">
        <v>45</v>
      </c>
      <c r="C33" s="11">
        <v>3250</v>
      </c>
      <c r="D33" s="11">
        <v>800.644</v>
      </c>
      <c r="E33" s="12">
        <f t="shared" si="0"/>
        <v>-2449.3559999999998</v>
      </c>
      <c r="F33" s="12">
        <f t="shared" si="1"/>
        <v>24.6352</v>
      </c>
    </row>
    <row r="34" spans="1:6" ht="30.75">
      <c r="A34" s="21" t="s">
        <v>46</v>
      </c>
      <c r="B34" s="5" t="s">
        <v>47</v>
      </c>
      <c r="C34" s="11">
        <f>C35+C36+C37</f>
        <v>31737</v>
      </c>
      <c r="D34" s="11">
        <f>D35+D36+D37</f>
        <v>12115.8</v>
      </c>
      <c r="E34" s="12">
        <f t="shared" si="0"/>
        <v>-19621.2</v>
      </c>
      <c r="F34" s="12">
        <f t="shared" si="1"/>
        <v>38.17563096701011</v>
      </c>
    </row>
    <row r="35" spans="1:6" ht="30.75">
      <c r="A35" s="21" t="s">
        <v>48</v>
      </c>
      <c r="B35" s="5" t="s">
        <v>49</v>
      </c>
      <c r="C35" s="11">
        <v>6005</v>
      </c>
      <c r="D35" s="11">
        <v>2232.998</v>
      </c>
      <c r="E35" s="12">
        <f t="shared" si="0"/>
        <v>-3772.002</v>
      </c>
      <c r="F35" s="12">
        <f t="shared" si="1"/>
        <v>37.18564529558701</v>
      </c>
    </row>
    <row r="36" spans="1:6" ht="15">
      <c r="A36" s="21" t="s">
        <v>50</v>
      </c>
      <c r="B36" s="5" t="s">
        <v>51</v>
      </c>
      <c r="C36" s="11">
        <v>840</v>
      </c>
      <c r="D36" s="11">
        <v>4565.936</v>
      </c>
      <c r="E36" s="12">
        <f t="shared" si="0"/>
        <v>3725.9359999999997</v>
      </c>
      <c r="F36" s="12">
        <f t="shared" si="1"/>
        <v>543.5638095238095</v>
      </c>
    </row>
    <row r="37" spans="1:6" ht="15">
      <c r="A37" s="21" t="s">
        <v>52</v>
      </c>
      <c r="B37" s="5" t="s">
        <v>53</v>
      </c>
      <c r="C37" s="11">
        <v>24892</v>
      </c>
      <c r="D37" s="11">
        <v>5316.866</v>
      </c>
      <c r="E37" s="12">
        <f t="shared" si="0"/>
        <v>-19575.134</v>
      </c>
      <c r="F37" s="12">
        <f t="shared" si="1"/>
        <v>21.359738068455727</v>
      </c>
    </row>
    <row r="38" spans="1:6" ht="61.5">
      <c r="A38" s="21" t="s">
        <v>54</v>
      </c>
      <c r="B38" s="5" t="s">
        <v>55</v>
      </c>
      <c r="C38" s="11">
        <f>C39+C40</f>
        <v>7131</v>
      </c>
      <c r="D38" s="11">
        <f>D39+D40</f>
        <v>1498.863</v>
      </c>
      <c r="E38" s="12">
        <f t="shared" si="0"/>
        <v>-5632.137</v>
      </c>
      <c r="F38" s="12">
        <f t="shared" si="1"/>
        <v>21.018973496003365</v>
      </c>
    </row>
    <row r="39" spans="1:6" ht="30.75">
      <c r="A39" s="21" t="s">
        <v>56</v>
      </c>
      <c r="B39" s="5" t="s">
        <v>57</v>
      </c>
      <c r="C39" s="11">
        <v>3499</v>
      </c>
      <c r="D39" s="11">
        <v>299.125</v>
      </c>
      <c r="E39" s="12">
        <f t="shared" si="0"/>
        <v>-3199.875</v>
      </c>
      <c r="F39" s="12">
        <f t="shared" si="1"/>
        <v>8.548871106030294</v>
      </c>
    </row>
    <row r="40" spans="1:6" ht="30.75">
      <c r="A40" s="21" t="s">
        <v>58</v>
      </c>
      <c r="B40" s="5" t="s">
        <v>59</v>
      </c>
      <c r="C40" s="11">
        <v>3632</v>
      </c>
      <c r="D40" s="11">
        <v>1199.738</v>
      </c>
      <c r="E40" s="12">
        <f t="shared" si="0"/>
        <v>-2432.2619999999997</v>
      </c>
      <c r="F40" s="12">
        <f t="shared" si="1"/>
        <v>33.03243392070485</v>
      </c>
    </row>
    <row r="41" spans="1:6" ht="46.5">
      <c r="A41" s="21" t="s">
        <v>60</v>
      </c>
      <c r="B41" s="5" t="s">
        <v>61</v>
      </c>
      <c r="C41" s="11">
        <f>SUM(C42:C43)</f>
        <v>11</v>
      </c>
      <c r="D41" s="11">
        <f>SUM(D42:D43)</f>
        <v>120.003</v>
      </c>
      <c r="E41" s="12">
        <f t="shared" si="0"/>
        <v>109.003</v>
      </c>
      <c r="F41" s="12">
        <f t="shared" si="1"/>
        <v>1090.9363636363637</v>
      </c>
    </row>
    <row r="42" spans="1:6" ht="139.5">
      <c r="A42" s="22" t="s">
        <v>145</v>
      </c>
      <c r="B42" s="23" t="s">
        <v>146</v>
      </c>
      <c r="C42" s="11">
        <v>0</v>
      </c>
      <c r="D42" s="11">
        <v>119.94</v>
      </c>
      <c r="E42" s="12">
        <f>D42-C42</f>
        <v>119.94</v>
      </c>
      <c r="F42" s="12"/>
    </row>
    <row r="43" spans="1:6" ht="61.5">
      <c r="A43" s="21" t="s">
        <v>62</v>
      </c>
      <c r="B43" s="5" t="s">
        <v>63</v>
      </c>
      <c r="C43" s="11">
        <v>11</v>
      </c>
      <c r="D43" s="11">
        <f>0.063</f>
        <v>0.063</v>
      </c>
      <c r="E43" s="12">
        <f t="shared" si="0"/>
        <v>-10.937</v>
      </c>
      <c r="F43" s="12">
        <f t="shared" si="1"/>
        <v>0.5727272727272728</v>
      </c>
    </row>
    <row r="44" spans="1:6" ht="30.75">
      <c r="A44" s="21" t="s">
        <v>64</v>
      </c>
      <c r="B44" s="5" t="s">
        <v>65</v>
      </c>
      <c r="C44" s="11">
        <f>C45</f>
        <v>200</v>
      </c>
      <c r="D44" s="11">
        <f>D45</f>
        <v>82</v>
      </c>
      <c r="E44" s="12">
        <f t="shared" si="0"/>
        <v>-118</v>
      </c>
      <c r="F44" s="12">
        <f t="shared" si="1"/>
        <v>41</v>
      </c>
    </row>
    <row r="45" spans="1:6" ht="77.25">
      <c r="A45" s="21" t="s">
        <v>66</v>
      </c>
      <c r="B45" s="5" t="s">
        <v>67</v>
      </c>
      <c r="C45" s="11">
        <v>200</v>
      </c>
      <c r="D45" s="11">
        <v>82</v>
      </c>
      <c r="E45" s="12">
        <f t="shared" si="0"/>
        <v>-118</v>
      </c>
      <c r="F45" s="12">
        <f t="shared" si="1"/>
        <v>41</v>
      </c>
    </row>
    <row r="46" spans="1:6" ht="30.75">
      <c r="A46" s="21" t="s">
        <v>68</v>
      </c>
      <c r="B46" s="5" t="s">
        <v>69</v>
      </c>
      <c r="C46" s="11">
        <f>SUM(C47:C58)</f>
        <v>151753</v>
      </c>
      <c r="D46" s="11">
        <f>SUM(D47:D58)</f>
        <v>28541.936</v>
      </c>
      <c r="E46" s="12">
        <f t="shared" si="0"/>
        <v>-123211.064</v>
      </c>
      <c r="F46" s="12">
        <f t="shared" si="1"/>
        <v>18.80815272185723</v>
      </c>
    </row>
    <row r="47" spans="1:6" ht="139.5">
      <c r="A47" s="21" t="s">
        <v>70</v>
      </c>
      <c r="B47" s="5" t="s">
        <v>71</v>
      </c>
      <c r="C47" s="11">
        <v>100</v>
      </c>
      <c r="D47" s="11">
        <v>0</v>
      </c>
      <c r="E47" s="12">
        <f t="shared" si="0"/>
        <v>-100</v>
      </c>
      <c r="F47" s="12">
        <f t="shared" si="1"/>
        <v>0</v>
      </c>
    </row>
    <row r="48" spans="1:6" ht="77.25">
      <c r="A48" s="24" t="s">
        <v>129</v>
      </c>
      <c r="B48" s="25" t="s">
        <v>142</v>
      </c>
      <c r="C48" s="11">
        <v>0</v>
      </c>
      <c r="D48" s="11">
        <v>0.9</v>
      </c>
      <c r="E48" s="12">
        <f>D48-C48</f>
        <v>0.9</v>
      </c>
      <c r="F48" s="12"/>
    </row>
    <row r="49" spans="1:6" ht="61.5" hidden="1">
      <c r="A49" s="24" t="s">
        <v>130</v>
      </c>
      <c r="B49" s="26" t="s">
        <v>143</v>
      </c>
      <c r="C49" s="11">
        <v>0</v>
      </c>
      <c r="D49" s="11">
        <v>0</v>
      </c>
      <c r="E49" s="12">
        <f>D49-C49</f>
        <v>0</v>
      </c>
      <c r="F49" s="12" t="e">
        <f>D49/C49*100</f>
        <v>#DIV/0!</v>
      </c>
    </row>
    <row r="50" spans="1:6" ht="201">
      <c r="A50" s="21" t="s">
        <v>72</v>
      </c>
      <c r="B50" s="5" t="s">
        <v>73</v>
      </c>
      <c r="C50" s="11">
        <v>10</v>
      </c>
      <c r="D50" s="11">
        <v>38.047</v>
      </c>
      <c r="E50" s="12">
        <f t="shared" si="0"/>
        <v>28.046999999999997</v>
      </c>
      <c r="F50" s="12">
        <f t="shared" si="1"/>
        <v>380.46999999999997</v>
      </c>
    </row>
    <row r="51" spans="1:6" ht="46.5">
      <c r="A51" s="21" t="s">
        <v>74</v>
      </c>
      <c r="B51" s="5" t="s">
        <v>75</v>
      </c>
      <c r="C51" s="11">
        <v>5</v>
      </c>
      <c r="D51" s="11">
        <v>60</v>
      </c>
      <c r="E51" s="12">
        <f t="shared" si="0"/>
        <v>55</v>
      </c>
      <c r="F51" s="12">
        <f t="shared" si="1"/>
        <v>1200</v>
      </c>
    </row>
    <row r="52" spans="1:6" ht="61.5">
      <c r="A52" s="21" t="s">
        <v>76</v>
      </c>
      <c r="B52" s="5" t="s">
        <v>77</v>
      </c>
      <c r="C52" s="11">
        <v>780</v>
      </c>
      <c r="D52" s="11">
        <v>169.626</v>
      </c>
      <c r="E52" s="12">
        <f t="shared" si="0"/>
        <v>-610.374</v>
      </c>
      <c r="F52" s="12">
        <f t="shared" si="1"/>
        <v>21.74692307692308</v>
      </c>
    </row>
    <row r="53" spans="1:6" ht="46.5">
      <c r="A53" s="21" t="s">
        <v>78</v>
      </c>
      <c r="B53" s="5" t="s">
        <v>79</v>
      </c>
      <c r="C53" s="11">
        <v>149986</v>
      </c>
      <c r="D53" s="11">
        <v>27820.665</v>
      </c>
      <c r="E53" s="12">
        <f t="shared" si="0"/>
        <v>-122165.33499999999</v>
      </c>
      <c r="F53" s="12">
        <f t="shared" si="1"/>
        <v>18.548841225181018</v>
      </c>
    </row>
    <row r="54" spans="1:6" ht="82.5" customHeight="1">
      <c r="A54" s="21" t="s">
        <v>80</v>
      </c>
      <c r="B54" s="5" t="s">
        <v>81</v>
      </c>
      <c r="C54" s="11">
        <v>40</v>
      </c>
      <c r="D54" s="11">
        <v>124.437</v>
      </c>
      <c r="E54" s="12">
        <f t="shared" si="0"/>
        <v>84.437</v>
      </c>
      <c r="F54" s="12">
        <f t="shared" si="1"/>
        <v>311.0925</v>
      </c>
    </row>
    <row r="55" spans="1:6" ht="108">
      <c r="A55" s="21" t="s">
        <v>82</v>
      </c>
      <c r="B55" s="5" t="s">
        <v>83</v>
      </c>
      <c r="C55" s="11">
        <v>230</v>
      </c>
      <c r="D55" s="11">
        <v>109.5</v>
      </c>
      <c r="E55" s="12">
        <f t="shared" si="0"/>
        <v>-120.5</v>
      </c>
      <c r="F55" s="12">
        <f t="shared" si="1"/>
        <v>47.608695652173914</v>
      </c>
    </row>
    <row r="56" spans="1:6" ht="97.5" customHeight="1" hidden="1">
      <c r="A56" s="21" t="s">
        <v>84</v>
      </c>
      <c r="B56" s="5" t="s">
        <v>85</v>
      </c>
      <c r="C56" s="11"/>
      <c r="D56" s="11"/>
      <c r="E56" s="12">
        <f t="shared" si="0"/>
        <v>0</v>
      </c>
      <c r="F56" s="12" t="e">
        <f t="shared" si="1"/>
        <v>#DIV/0!</v>
      </c>
    </row>
    <row r="57" spans="1:6" ht="123.75">
      <c r="A57" s="21" t="s">
        <v>86</v>
      </c>
      <c r="B57" s="5" t="s">
        <v>87</v>
      </c>
      <c r="C57" s="11">
        <v>0</v>
      </c>
      <c r="D57" s="11">
        <v>161.05</v>
      </c>
      <c r="E57" s="12">
        <f t="shared" si="0"/>
        <v>161.05</v>
      </c>
      <c r="F57" s="12"/>
    </row>
    <row r="58" spans="1:6" ht="46.5">
      <c r="A58" s="21" t="s">
        <v>88</v>
      </c>
      <c r="B58" s="5" t="s">
        <v>89</v>
      </c>
      <c r="C58" s="11">
        <v>602</v>
      </c>
      <c r="D58" s="11">
        <v>57.711</v>
      </c>
      <c r="E58" s="12">
        <f t="shared" si="0"/>
        <v>-544.289</v>
      </c>
      <c r="F58" s="12">
        <f t="shared" si="1"/>
        <v>9.586544850498338</v>
      </c>
    </row>
    <row r="59" spans="1:6" s="9" customFormat="1" ht="15">
      <c r="A59" s="21" t="s">
        <v>90</v>
      </c>
      <c r="B59" s="5" t="s">
        <v>91</v>
      </c>
      <c r="C59" s="11">
        <f>C60+C61</f>
        <v>3434</v>
      </c>
      <c r="D59" s="11">
        <f>D60+D61</f>
        <v>465.878</v>
      </c>
      <c r="E59" s="13">
        <f t="shared" si="0"/>
        <v>-2968.122</v>
      </c>
      <c r="F59" s="13">
        <f t="shared" si="1"/>
        <v>13.566627839254513</v>
      </c>
    </row>
    <row r="60" spans="1:6" ht="15">
      <c r="A60" s="21" t="s">
        <v>92</v>
      </c>
      <c r="B60" s="5" t="s">
        <v>93</v>
      </c>
      <c r="C60" s="11">
        <v>0</v>
      </c>
      <c r="D60" s="11">
        <v>9.688</v>
      </c>
      <c r="E60" s="12">
        <f t="shared" si="0"/>
        <v>9.688</v>
      </c>
      <c r="F60" s="12"/>
    </row>
    <row r="61" spans="1:6" ht="15">
      <c r="A61" s="21" t="s">
        <v>94</v>
      </c>
      <c r="B61" s="5" t="s">
        <v>95</v>
      </c>
      <c r="C61" s="11">
        <v>3434</v>
      </c>
      <c r="D61" s="11">
        <v>456.19</v>
      </c>
      <c r="E61" s="12">
        <f t="shared" si="0"/>
        <v>-2977.81</v>
      </c>
      <c r="F61" s="12">
        <f t="shared" si="1"/>
        <v>13.284507862550962</v>
      </c>
    </row>
    <row r="62" spans="1:6" ht="30">
      <c r="A62" s="20" t="s">
        <v>131</v>
      </c>
      <c r="B62" s="8" t="s">
        <v>132</v>
      </c>
      <c r="C62" s="17">
        <f>C63+C72+C77+C79+C82</f>
        <v>11847245.586550003</v>
      </c>
      <c r="D62" s="17">
        <f>D63+D72+D77+D79+D82</f>
        <v>2899513.8009999995</v>
      </c>
      <c r="E62" s="14">
        <f t="shared" si="0"/>
        <v>-8947731.785550004</v>
      </c>
      <c r="F62" s="14">
        <f t="shared" si="1"/>
        <v>24.474159667051836</v>
      </c>
    </row>
    <row r="63" spans="1:6" ht="65.25" customHeight="1">
      <c r="A63" s="21" t="s">
        <v>133</v>
      </c>
      <c r="B63" s="5" t="s">
        <v>134</v>
      </c>
      <c r="C63" s="11">
        <f>C64+C69+C70+C71</f>
        <v>11840320.789550003</v>
      </c>
      <c r="D63" s="11">
        <f>D64+D69+D70+D71</f>
        <v>2856622.465</v>
      </c>
      <c r="E63" s="15">
        <f t="shared" si="0"/>
        <v>-8983698.324550003</v>
      </c>
      <c r="F63" s="15">
        <f t="shared" si="1"/>
        <v>24.126225258366222</v>
      </c>
    </row>
    <row r="64" spans="1:6" ht="30.75">
      <c r="A64" s="21" t="s">
        <v>135</v>
      </c>
      <c r="B64" s="5" t="s">
        <v>152</v>
      </c>
      <c r="C64" s="11">
        <f>SUM(C65:C68)</f>
        <v>9622185.8</v>
      </c>
      <c r="D64" s="11">
        <f>SUM(D65:D68)</f>
        <v>2405545.5</v>
      </c>
      <c r="E64" s="15">
        <f t="shared" si="0"/>
        <v>-7216640.300000001</v>
      </c>
      <c r="F64" s="15">
        <f t="shared" si="1"/>
        <v>24.999990126983413</v>
      </c>
    </row>
    <row r="65" spans="1:6" ht="30.75">
      <c r="A65" s="21" t="s">
        <v>136</v>
      </c>
      <c r="B65" s="5" t="s">
        <v>153</v>
      </c>
      <c r="C65" s="11">
        <v>9531054.4</v>
      </c>
      <c r="D65" s="11">
        <v>2382763.5</v>
      </c>
      <c r="E65" s="15">
        <f t="shared" si="0"/>
        <v>-7148290.9</v>
      </c>
      <c r="F65" s="15">
        <f t="shared" si="1"/>
        <v>24.999998950798137</v>
      </c>
    </row>
    <row r="66" spans="1:6" ht="46.5" hidden="1">
      <c r="A66" s="21" t="s">
        <v>137</v>
      </c>
      <c r="B66" s="5" t="s">
        <v>154</v>
      </c>
      <c r="C66" s="11"/>
      <c r="D66" s="11"/>
      <c r="E66" s="15">
        <f t="shared" si="0"/>
        <v>0</v>
      </c>
      <c r="F66" s="15" t="e">
        <f t="shared" si="1"/>
        <v>#DIV/0!</v>
      </c>
    </row>
    <row r="67" spans="1:6" ht="61.5">
      <c r="A67" s="21" t="s">
        <v>155</v>
      </c>
      <c r="B67" s="5" t="s">
        <v>156</v>
      </c>
      <c r="C67" s="11">
        <v>91131.4</v>
      </c>
      <c r="D67" s="11">
        <v>22782</v>
      </c>
      <c r="E67" s="15">
        <f>D67-C67</f>
        <v>-68349.4</v>
      </c>
      <c r="F67" s="15">
        <f>D67/C67*100</f>
        <v>24.99906728087136</v>
      </c>
    </row>
    <row r="68" spans="1:6" ht="15" hidden="1">
      <c r="A68" s="21" t="s">
        <v>157</v>
      </c>
      <c r="B68" s="5" t="s">
        <v>158</v>
      </c>
      <c r="C68" s="11"/>
      <c r="D68" s="11"/>
      <c r="E68" s="15">
        <f>D68-C68</f>
        <v>0</v>
      </c>
      <c r="F68" s="15" t="e">
        <f>D68/C68*100</f>
        <v>#DIV/0!</v>
      </c>
    </row>
    <row r="69" spans="1:6" ht="46.5">
      <c r="A69" s="21" t="s">
        <v>138</v>
      </c>
      <c r="B69" s="5" t="s">
        <v>159</v>
      </c>
      <c r="C69" s="11">
        <f>913994456.55/1000</f>
        <v>913994.45655</v>
      </c>
      <c r="D69" s="11">
        <v>76983.954</v>
      </c>
      <c r="E69" s="15">
        <f t="shared" si="0"/>
        <v>-837010.50255</v>
      </c>
      <c r="F69" s="15">
        <f t="shared" si="1"/>
        <v>8.422803163444415</v>
      </c>
    </row>
    <row r="70" spans="1:6" ht="30.75">
      <c r="A70" s="21" t="s">
        <v>139</v>
      </c>
      <c r="B70" s="5" t="s">
        <v>160</v>
      </c>
      <c r="C70" s="11">
        <v>998126.8</v>
      </c>
      <c r="D70" s="11">
        <v>285913.045</v>
      </c>
      <c r="E70" s="15">
        <f t="shared" si="0"/>
        <v>-712213.7550000001</v>
      </c>
      <c r="F70" s="15">
        <f t="shared" si="1"/>
        <v>28.644962243274097</v>
      </c>
    </row>
    <row r="71" spans="1:6" ht="15">
      <c r="A71" s="21" t="s">
        <v>140</v>
      </c>
      <c r="B71" s="5" t="s">
        <v>161</v>
      </c>
      <c r="C71" s="11">
        <v>306013.733</v>
      </c>
      <c r="D71" s="11">
        <v>88179.966</v>
      </c>
      <c r="E71" s="15">
        <f t="shared" si="0"/>
        <v>-217833.767</v>
      </c>
      <c r="F71" s="15">
        <f t="shared" si="1"/>
        <v>28.815689131180267</v>
      </c>
    </row>
    <row r="72" spans="1:6" ht="75">
      <c r="A72" s="20" t="s">
        <v>96</v>
      </c>
      <c r="B72" s="8" t="s">
        <v>97</v>
      </c>
      <c r="C72" s="16">
        <f>C73</f>
        <v>0</v>
      </c>
      <c r="D72" s="16">
        <f>D73</f>
        <v>32889.104</v>
      </c>
      <c r="E72" s="13">
        <f t="shared" si="0"/>
        <v>32889.104</v>
      </c>
      <c r="F72" s="13"/>
    </row>
    <row r="73" spans="1:6" ht="63" customHeight="1">
      <c r="A73" s="21" t="s">
        <v>98</v>
      </c>
      <c r="B73" s="5" t="s">
        <v>99</v>
      </c>
      <c r="C73" s="11">
        <f>SUM(C74:C76)</f>
        <v>0</v>
      </c>
      <c r="D73" s="11">
        <f>SUM(D74:D76)</f>
        <v>32889.104</v>
      </c>
      <c r="E73" s="12">
        <f t="shared" si="0"/>
        <v>32889.104</v>
      </c>
      <c r="F73" s="12"/>
    </row>
    <row r="74" spans="1:6" ht="78.75" customHeight="1" hidden="1">
      <c r="A74" s="21" t="s">
        <v>100</v>
      </c>
      <c r="B74" s="5" t="s">
        <v>101</v>
      </c>
      <c r="C74" s="11"/>
      <c r="D74" s="11"/>
      <c r="E74" s="12">
        <f t="shared" si="0"/>
        <v>0</v>
      </c>
      <c r="F74" s="12" t="e">
        <f t="shared" si="1"/>
        <v>#DIV/0!</v>
      </c>
    </row>
    <row r="75" spans="1:6" ht="139.5" hidden="1">
      <c r="A75" s="21" t="s">
        <v>141</v>
      </c>
      <c r="B75" s="10" t="s">
        <v>144</v>
      </c>
      <c r="C75" s="11"/>
      <c r="D75" s="11"/>
      <c r="E75" s="12">
        <f>D75-C75</f>
        <v>0</v>
      </c>
      <c r="F75" s="12" t="e">
        <f>D75/C75*100</f>
        <v>#DIV/0!</v>
      </c>
    </row>
    <row r="76" spans="1:6" ht="216.75">
      <c r="A76" s="21" t="s">
        <v>162</v>
      </c>
      <c r="B76" s="5" t="s">
        <v>102</v>
      </c>
      <c r="C76" s="11">
        <v>0</v>
      </c>
      <c r="D76" s="11">
        <v>32889.104</v>
      </c>
      <c r="E76" s="12">
        <f t="shared" si="0"/>
        <v>32889.104</v>
      </c>
      <c r="F76" s="12"/>
    </row>
    <row r="77" spans="1:6" ht="30">
      <c r="A77" s="20" t="s">
        <v>103</v>
      </c>
      <c r="B77" s="8" t="s">
        <v>104</v>
      </c>
      <c r="C77" s="16">
        <f>C78</f>
        <v>5600</v>
      </c>
      <c r="D77" s="16">
        <f>D78</f>
        <v>3547.465</v>
      </c>
      <c r="E77" s="13">
        <f t="shared" si="0"/>
        <v>-2052.535</v>
      </c>
      <c r="F77" s="13">
        <f t="shared" si="1"/>
        <v>63.34758928571429</v>
      </c>
    </row>
    <row r="78" spans="1:6" ht="46.5">
      <c r="A78" s="21" t="s">
        <v>105</v>
      </c>
      <c r="B78" s="5" t="s">
        <v>106</v>
      </c>
      <c r="C78" s="11">
        <v>5600</v>
      </c>
      <c r="D78" s="11">
        <v>3547.465</v>
      </c>
      <c r="E78" s="12">
        <f t="shared" si="0"/>
        <v>-2052.535</v>
      </c>
      <c r="F78" s="12">
        <f t="shared" si="1"/>
        <v>63.34758928571429</v>
      </c>
    </row>
    <row r="79" spans="1:6" ht="180">
      <c r="A79" s="20" t="s">
        <v>107</v>
      </c>
      <c r="B79" s="8" t="s">
        <v>108</v>
      </c>
      <c r="C79" s="16">
        <f>C80+C81</f>
        <v>16145.253</v>
      </c>
      <c r="D79" s="16">
        <f>D80+D81</f>
        <v>21463.754</v>
      </c>
      <c r="E79" s="13">
        <f t="shared" si="0"/>
        <v>5318.501</v>
      </c>
      <c r="F79" s="13">
        <f t="shared" si="1"/>
        <v>132.94157731687451</v>
      </c>
    </row>
    <row r="80" spans="1:6" ht="123.75">
      <c r="A80" s="21" t="s">
        <v>109</v>
      </c>
      <c r="B80" s="5" t="s">
        <v>110</v>
      </c>
      <c r="C80" s="11">
        <v>112.787</v>
      </c>
      <c r="D80" s="11">
        <v>4785.321</v>
      </c>
      <c r="E80" s="12">
        <f t="shared" si="0"/>
        <v>4672.534</v>
      </c>
      <c r="F80" s="12">
        <f t="shared" si="1"/>
        <v>4242.794825644799</v>
      </c>
    </row>
    <row r="81" spans="1:6" ht="61.5">
      <c r="A81" s="21" t="s">
        <v>111</v>
      </c>
      <c r="B81" s="5" t="s">
        <v>112</v>
      </c>
      <c r="C81" s="11">
        <v>16032.466</v>
      </c>
      <c r="D81" s="11">
        <v>16678.433</v>
      </c>
      <c r="E81" s="12">
        <f t="shared" si="0"/>
        <v>645.9670000000006</v>
      </c>
      <c r="F81" s="12">
        <f t="shared" si="1"/>
        <v>104.02911816560223</v>
      </c>
    </row>
    <row r="82" spans="1:6" ht="90">
      <c r="A82" s="20" t="s">
        <v>113</v>
      </c>
      <c r="B82" s="8" t="s">
        <v>114</v>
      </c>
      <c r="C82" s="16">
        <f>C83</f>
        <v>-14820.456</v>
      </c>
      <c r="D82" s="16">
        <f>D83</f>
        <v>-15008.987</v>
      </c>
      <c r="E82" s="13">
        <f t="shared" si="0"/>
        <v>-188.53099999999904</v>
      </c>
      <c r="F82" s="13">
        <f t="shared" si="1"/>
        <v>101.27209985981538</v>
      </c>
    </row>
    <row r="83" spans="1:6" ht="93">
      <c r="A83" s="21" t="s">
        <v>115</v>
      </c>
      <c r="B83" s="5" t="s">
        <v>116</v>
      </c>
      <c r="C83" s="11">
        <v>-14820.456</v>
      </c>
      <c r="D83" s="11">
        <v>-15008.987</v>
      </c>
      <c r="E83" s="12">
        <f>D83-C83</f>
        <v>-188.53099999999904</v>
      </c>
      <c r="F83" s="12">
        <f>D83/C83*100</f>
        <v>101.27209985981538</v>
      </c>
    </row>
  </sheetData>
  <sheetProtection/>
  <mergeCells count="6">
    <mergeCell ref="A1:F1"/>
    <mergeCell ref="A4:A5"/>
    <mergeCell ref="B4:B5"/>
    <mergeCell ref="C4:C5"/>
    <mergeCell ref="D4:D5"/>
    <mergeCell ref="E4:F4"/>
  </mergeCells>
  <printOptions/>
  <pageMargins left="0.32" right="0.2755905511811024" top="0.31" bottom="0.3937007874015748" header="0.17" footer="0.1968503937007874"/>
  <pageSetup firstPageNumber="2" useFirstPageNumber="1"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Lunina</cp:lastModifiedBy>
  <cp:lastPrinted>2017-04-21T08:59:58Z</cp:lastPrinted>
  <dcterms:created xsi:type="dcterms:W3CDTF">2016-04-05T04:35:34Z</dcterms:created>
  <dcterms:modified xsi:type="dcterms:W3CDTF">2017-04-24T04:27:53Z</dcterms:modified>
  <cp:category/>
  <cp:version/>
  <cp:contentType/>
  <cp:contentStatus/>
</cp:coreProperties>
</file>