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521" windowWidth="10395" windowHeight="10905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<sst xmlns="http://schemas.openxmlformats.org/spreadsheetml/2006/main" count="167" uniqueCount="167">
  <si>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</si>
  <si>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</si>
  <si>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</si>
  <si>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</si>
  <si>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</si>
  <si>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</si>
  <si>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</si>
  <si>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</si>
  <si>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</si>
  <si>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</si>
  <si>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</si>
  <si>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</si>
  <si>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</si>
  <si>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</si>
  <si>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</si>
  <si>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</si>
  <si>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</si>
  <si>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</si>
  <si>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</si>
  <si>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</si>
  <si>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</si>
  <si>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</si>
  <si>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</si>
  <si>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</si>
  <si>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</si>
  <si>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</si>
  <si>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</si>
  <si>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</si>
  <si>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</si>
  <si>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</si>
  <si>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</si>
  <si>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</si>
  <si>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</si>
  <si>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</si>
  <si>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</si>
  <si>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</si>
  <si>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</si>
  <si>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</si>
  <si>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</si>
  <si>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</si>
  <si>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</si>
  <si>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</si>
  <si>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</si>
  <si>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</si>
  <si>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</si>
  <si>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</si>
  <si>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</si>
  <si>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</si>
  <si>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</si>
  <si>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</si>
  <si>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</si>
  <si>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</si>
  <si>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</si>
  <si>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</si>
  <si>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</si>
  <si>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</si>
  <si>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</si>
  <si>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</si>
  <si>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</si>
  <si>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</si>
  <si>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</si>
  <si>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</si>
  <si>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</si>
  <si>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</si>
  <si>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</si>
  <si>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</si>
  <si>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</si>
  <si>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</si>
  <si>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</si>
  <si>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</si>
  <si>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</si>
  <si>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</si>
  <si>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</si>
  <si>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</si>
  <si>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</si>
  <si>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</si>
  <si>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</si>
  <si>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</si>
  <si>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</si>
  <si>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</si>
  <si>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</si>
  <si>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</si>
  <si>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</si>
  <si>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</si>
  <si>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</si>
  <si>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</si>
  <si>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</si>
  <si>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</si>
  <si>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</si>
  <si>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</si>
  <si>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</si>
  <si>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</si>
  <si>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</si>
  <si>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</si>
  <si>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</si>
  <si>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</si>
  <si>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</si>
  <si>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</si>
  <si>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</si>
  <si>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</si>
  <si>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</si>
  <si>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</si>
  <si>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</si>
  <si>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</si>
  <si>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</si>
  <si>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</si>
  <si>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</si>
  <si>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</si>
  <si>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</si>
  <si>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</si>
  <si>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</si>
  <si>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</si>
  <si>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</si>
  <si>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</si>
  <si>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</si>
  <si>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</si>
  <si>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</si>
  <si>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</si>
  <si>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</si>
  <si>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</si>
  <si>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</si>
  <si>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</si>
  <si>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</si>
  <si>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Налог на прибыль организаций, зачислявшийся до 1 января 2005 года в местные бюджеты</t>
  </si>
  <si>
    <t>00010901000000000110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</si>
  <si>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</si>
  <si>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</si>
  <si>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</si>
  <si>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</si>
  <si>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</si>
  <si>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</si>
  <si>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</si>
  <si>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</si>
  <si>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</si>
  <si>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</si>
  <si>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</si>
  <si>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</si>
  <si>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</si>
  <si>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</si>
  <si>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</si>
  <si>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</si>
  <si>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</si>
  <si>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</si>
  <si>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</si>
  <si>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00020302030020000180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</si>
  <si>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</si>
  <si>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</si>
  <si>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</si>
  <si>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</si>
  <si>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Утверждено на 2017 год 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</si>
  <si>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</si>
  <si>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</si>
  <si>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</si>
  <si>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</si>
  <si>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</si>
  <si>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</si>
  <si>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</si>
  <si>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</si>
  <si>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</si>
  <si>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</si>
  <si>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</si>
  <si>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Исполнено на 01.07.2017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</si>
  <si>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</si>
  <si>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</si>
  <si>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</si>
  <si>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</si>
  <si>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Сведения об исполнении республиканского бюджета Республики Алтай за 1 полугодие 2017 года по доходам в разрезе видов доходов  в сравнении с запланированными значениями на 2017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</si>
</sst>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22.28125" defaultRowHeight="15"/>
  <cols>
    <col min="1" max="1" width="37.421875" style="3" customWidth="1"/>
    <col min="2" max="2" width="28.8515625" style="4" customWidth="1"/>
    <col min="3" max="3" width="14.421875" style="6" customWidth="1"/>
    <col min="4" max="4" width="14.7109375" style="6" customWidth="1"/>
    <col min="5" max="5" width="16.140625" style="7" customWidth="1"/>
    <col min="6" max="6" width="14.421875" style="7" customWidth="1"/>
    <col min="7" max="247" width="8.7109375" style="1" customWidth="1"/>
    <col min="248" max="248" width="3.57421875" style="1" customWidth="1"/>
    <col min="249" max="16384" width="22.28125" style="1" customWidth="1"/>
  </cols>
  <sheetData>
    <row r="1" spans="1:6" ht="42" customHeight="1">
      <c r="A1" s="29" t="s">
        <v>166</v>
      </c>
      <c r="B1" s="30"/>
      <c r="C1" s="30"/>
      <c r="D1" s="30"/>
      <c r="E1" s="30"/>
      <c r="F1" s="30"/>
    </row>
    <row r="3" spans="2:6" ht="15.75">
      <c r="B3" s="2"/>
      <c r="D3" s="7"/>
      <c r="F3" s="6" t="s">
        <v>117</v>
      </c>
    </row>
    <row r="4" spans="1:6" s="2" customFormat="1" ht="31.5" customHeight="1">
      <c r="A4" s="31" t="s">
        <v>118</v>
      </c>
      <c r="B4" s="33" t="s">
        <v>119</v>
      </c>
      <c r="C4" s="35" t="s">
        <v>149</v>
      </c>
      <c r="D4" s="35" t="s">
        <v>161</v>
      </c>
      <c r="E4" s="37" t="s">
        <v>120</v>
      </c>
      <c r="F4" s="38"/>
    </row>
    <row r="5" spans="1:6" s="2" customFormat="1" ht="47.25">
      <c r="A5" s="32"/>
      <c r="B5" s="34"/>
      <c r="C5" s="36"/>
      <c r="D5" s="36"/>
      <c r="E5" s="11" t="s">
        <v>121</v>
      </c>
      <c r="F5" s="5" t="s">
        <v>122</v>
      </c>
    </row>
    <row r="6" spans="1:6" ht="15.75">
      <c r="A6" s="18" t="s">
        <v>0</v>
      </c>
      <c r="B6" s="5" t="s">
        <v>1</v>
      </c>
      <c r="C6" s="11">
        <f>C7+C64</f>
        <v>14866512.786550004</v>
      </c>
      <c r="D6" s="11">
        <f>D7+D64</f>
        <v>7554630.770000001</v>
      </c>
      <c r="E6" s="12">
        <f>D6-C6</f>
        <v>-7311882.016550003</v>
      </c>
      <c r="F6" s="12">
        <f>D6/C6*100</f>
        <v>50.81642802496904</v>
      </c>
    </row>
    <row r="7" spans="1:6" s="9" customFormat="1" ht="31.5">
      <c r="A7" s="20" t="s">
        <v>2</v>
      </c>
      <c r="B7" s="8" t="s">
        <v>3</v>
      </c>
      <c r="C7" s="16">
        <f>C8+C29</f>
        <v>3019267.2</v>
      </c>
      <c r="D7" s="16">
        <f>D8+D29</f>
        <v>1647750.1660000002</v>
      </c>
      <c r="E7" s="13">
        <f aca="true" t="shared" si="0" ref="E7:E84">D7-C7</f>
        <v>-1371517.034</v>
      </c>
      <c r="F7" s="13">
        <f aca="true" t="shared" si="1" ref="F7:F84">D7/C7*100</f>
        <v>54.57450622455674</v>
      </c>
    </row>
    <row r="8" spans="1:6" s="9" customFormat="1" ht="15.75">
      <c r="A8" s="20" t="s">
        <v>4</v>
      </c>
      <c r="B8" s="8"/>
      <c r="C8" s="16">
        <f>C9+C12+C14+C16+C19+C21+C24</f>
        <v>2813427.2</v>
      </c>
      <c r="D8" s="16">
        <f>D9+D12+D14+D16+D19+D21+D24</f>
        <v>1553216.1730000002</v>
      </c>
      <c r="E8" s="13">
        <f t="shared" si="0"/>
        <v>-1260211.027</v>
      </c>
      <c r="F8" s="13">
        <f t="shared" si="1"/>
        <v>55.207263688927156</v>
      </c>
    </row>
    <row r="9" spans="1:6" ht="15.75">
      <c r="A9" s="21" t="s">
        <v>5</v>
      </c>
      <c r="B9" s="5" t="s">
        <v>6</v>
      </c>
      <c r="C9" s="11">
        <f>C10+C11</f>
        <v>1912620</v>
      </c>
      <c r="D9" s="11">
        <f>D10+D11</f>
        <v>1166782.364</v>
      </c>
      <c r="E9" s="12">
        <f t="shared" si="0"/>
        <v>-745837.6359999999</v>
      </c>
      <c r="F9" s="12">
        <f t="shared" si="1"/>
        <v>61.004400455919104</v>
      </c>
    </row>
    <row r="10" spans="1:6" ht="15.75">
      <c r="A10" s="21" t="s">
        <v>7</v>
      </c>
      <c r="B10" s="5" t="s">
        <v>8</v>
      </c>
      <c r="C10" s="11">
        <v>694409</v>
      </c>
      <c r="D10" s="11">
        <v>571574.955</v>
      </c>
      <c r="E10" s="12">
        <f t="shared" si="0"/>
        <v>-122834.04500000004</v>
      </c>
      <c r="F10" s="12">
        <f t="shared" si="1"/>
        <v>82.31099467316811</v>
      </c>
    </row>
    <row r="11" spans="1:6" ht="15.75">
      <c r="A11" s="21" t="s">
        <v>9</v>
      </c>
      <c r="B11" s="5" t="s">
        <v>10</v>
      </c>
      <c r="C11" s="11">
        <v>1218211</v>
      </c>
      <c r="D11" s="11">
        <v>595207.409</v>
      </c>
      <c r="E11" s="12">
        <f t="shared" si="0"/>
        <v>-623003.591</v>
      </c>
      <c r="F11" s="12">
        <f t="shared" si="1"/>
        <v>48.8591392624102</v>
      </c>
    </row>
    <row r="12" spans="1:6" ht="63">
      <c r="A12" s="21" t="s">
        <v>11</v>
      </c>
      <c r="B12" s="5" t="s">
        <v>12</v>
      </c>
      <c r="C12" s="11">
        <f>C13</f>
        <v>657612</v>
      </c>
      <c r="D12" s="11">
        <f>D13</f>
        <v>291795.807</v>
      </c>
      <c r="E12" s="12">
        <f t="shared" si="0"/>
        <v>-365816.193</v>
      </c>
      <c r="F12" s="12">
        <f t="shared" si="1"/>
        <v>44.372031988467356</v>
      </c>
    </row>
    <row r="13" spans="1:6" ht="47.25">
      <c r="A13" s="21" t="s">
        <v>13</v>
      </c>
      <c r="B13" s="5" t="s">
        <v>14</v>
      </c>
      <c r="C13" s="11">
        <v>657612</v>
      </c>
      <c r="D13" s="11">
        <v>291795.807</v>
      </c>
      <c r="E13" s="12">
        <f t="shared" si="0"/>
        <v>-365816.193</v>
      </c>
      <c r="F13" s="12">
        <f t="shared" si="1"/>
        <v>44.372031988467356</v>
      </c>
    </row>
    <row r="14" spans="1:6" ht="31.5">
      <c r="A14" s="21" t="s">
        <v>15</v>
      </c>
      <c r="B14" s="5" t="s">
        <v>16</v>
      </c>
      <c r="C14" s="11">
        <f>C15</f>
        <v>0</v>
      </c>
      <c r="D14" s="11">
        <f>D15</f>
        <v>10.441</v>
      </c>
      <c r="E14" s="12">
        <f t="shared" si="0"/>
        <v>10.441</v>
      </c>
      <c r="F14" s="12" t="e">
        <f t="shared" si="1"/>
        <v>#DIV/0!</v>
      </c>
    </row>
    <row r="15" spans="1:6" ht="31.5">
      <c r="A15" s="21" t="s">
        <v>17</v>
      </c>
      <c r="B15" s="5" t="s">
        <v>18</v>
      </c>
      <c r="C15" s="11">
        <v>0</v>
      </c>
      <c r="D15" s="11">
        <v>10.441</v>
      </c>
      <c r="E15" s="12">
        <f t="shared" si="0"/>
        <v>10.441</v>
      </c>
      <c r="F15" s="12" t="e">
        <f t="shared" si="1"/>
        <v>#DIV/0!</v>
      </c>
    </row>
    <row r="16" spans="1:6" ht="15.75">
      <c r="A16" s="21" t="s">
        <v>19</v>
      </c>
      <c r="B16" s="5" t="s">
        <v>20</v>
      </c>
      <c r="C16" s="11">
        <f>C17+C18</f>
        <v>223921</v>
      </c>
      <c r="D16" s="11">
        <f>D17+D18</f>
        <v>86056.668</v>
      </c>
      <c r="E16" s="12">
        <f t="shared" si="0"/>
        <v>-137864.332</v>
      </c>
      <c r="F16" s="12">
        <f t="shared" si="1"/>
        <v>38.43170939751073</v>
      </c>
    </row>
    <row r="17" spans="1:6" ht="15.75">
      <c r="A17" s="21" t="s">
        <v>21</v>
      </c>
      <c r="B17" s="5" t="s">
        <v>22</v>
      </c>
      <c r="C17" s="11">
        <v>125962</v>
      </c>
      <c r="D17" s="11">
        <v>61883.328</v>
      </c>
      <c r="E17" s="12">
        <f t="shared" si="0"/>
        <v>-64078.672</v>
      </c>
      <c r="F17" s="12">
        <f t="shared" si="1"/>
        <v>49.12856893348788</v>
      </c>
    </row>
    <row r="18" spans="1:6" ht="15.75">
      <c r="A18" s="21" t="s">
        <v>23</v>
      </c>
      <c r="B18" s="5" t="s">
        <v>24</v>
      </c>
      <c r="C18" s="11">
        <v>97959</v>
      </c>
      <c r="D18" s="11">
        <v>24173.34</v>
      </c>
      <c r="E18" s="12">
        <f t="shared" si="0"/>
        <v>-73785.66</v>
      </c>
      <c r="F18" s="12">
        <f t="shared" si="1"/>
        <v>24.67699751937035</v>
      </c>
    </row>
    <row r="19" spans="1:6" ht="63">
      <c r="A19" s="21" t="s">
        <v>25</v>
      </c>
      <c r="B19" s="5" t="s">
        <v>26</v>
      </c>
      <c r="C19" s="11">
        <f>C20</f>
        <v>4</v>
      </c>
      <c r="D19" s="11">
        <f>D20</f>
        <v>2.145</v>
      </c>
      <c r="E19" s="12">
        <f t="shared" si="0"/>
        <v>-1.855</v>
      </c>
      <c r="F19" s="12">
        <f t="shared" si="1"/>
        <v>53.625</v>
      </c>
    </row>
    <row r="20" spans="1:6" ht="63">
      <c r="A20" s="21" t="s">
        <v>27</v>
      </c>
      <c r="B20" s="5" t="s">
        <v>28</v>
      </c>
      <c r="C20" s="11">
        <v>4</v>
      </c>
      <c r="D20" s="11">
        <v>2.145</v>
      </c>
      <c r="E20" s="12">
        <f t="shared" si="0"/>
        <v>-1.855</v>
      </c>
      <c r="F20" s="12">
        <f t="shared" si="1"/>
        <v>53.625</v>
      </c>
    </row>
    <row r="21" spans="1:6" ht="15.75">
      <c r="A21" s="21" t="s">
        <v>29</v>
      </c>
      <c r="B21" s="5" t="s">
        <v>30</v>
      </c>
      <c r="C21" s="11">
        <f>C22+C23</f>
        <v>19270.2</v>
      </c>
      <c r="D21" s="11">
        <f>D22+D23</f>
        <v>8568.645</v>
      </c>
      <c r="E21" s="12">
        <f t="shared" si="0"/>
        <v>-10701.555</v>
      </c>
      <c r="F21" s="12">
        <f t="shared" si="1"/>
        <v>44.465781361895566</v>
      </c>
    </row>
    <row r="22" spans="1:6" ht="141.75">
      <c r="A22" s="21" t="s">
        <v>164</v>
      </c>
      <c r="B22" s="10" t="s">
        <v>165</v>
      </c>
      <c r="C22" s="11">
        <v>0</v>
      </c>
      <c r="D22" s="11">
        <v>13.5</v>
      </c>
      <c r="E22" s="12">
        <f>D22-C22</f>
        <v>13.5</v>
      </c>
      <c r="F22" s="12" t="e">
        <f>D22/C22*100</f>
        <v>#DIV/0!</v>
      </c>
    </row>
    <row r="23" spans="1:6" ht="63">
      <c r="A23" s="21" t="s">
        <v>31</v>
      </c>
      <c r="B23" s="5" t="s">
        <v>32</v>
      </c>
      <c r="C23" s="11">
        <v>19270.2</v>
      </c>
      <c r="D23" s="11">
        <v>8555.145</v>
      </c>
      <c r="E23" s="12">
        <f t="shared" si="0"/>
        <v>-10715.055</v>
      </c>
      <c r="F23" s="12">
        <f t="shared" si="1"/>
        <v>44.395725005448824</v>
      </c>
    </row>
    <row r="24" spans="1:6" ht="78.75">
      <c r="A24" s="21" t="s">
        <v>33</v>
      </c>
      <c r="B24" s="5" t="s">
        <v>34</v>
      </c>
      <c r="C24" s="11">
        <f>C25+C26+C27+C28</f>
        <v>0</v>
      </c>
      <c r="D24" s="11">
        <v>0.103</v>
      </c>
      <c r="E24" s="12">
        <f t="shared" si="0"/>
        <v>0.103</v>
      </c>
      <c r="F24" s="12" t="e">
        <f t="shared" si="1"/>
        <v>#DIV/0!</v>
      </c>
    </row>
    <row r="25" spans="1:6" ht="46.5" customHeight="1" hidden="1">
      <c r="A25" s="21" t="s">
        <v>123</v>
      </c>
      <c r="B25" s="5" t="s">
        <v>124</v>
      </c>
      <c r="C25" s="11">
        <v>0</v>
      </c>
      <c r="D25" s="11"/>
      <c r="E25" s="12">
        <f t="shared" si="0"/>
        <v>0</v>
      </c>
      <c r="F25" s="12" t="e">
        <f t="shared" si="1"/>
        <v>#DIV/0!</v>
      </c>
    </row>
    <row r="26" spans="1:6" s="9" customFormat="1" ht="30.75" customHeight="1" hidden="1">
      <c r="A26" s="21" t="s">
        <v>125</v>
      </c>
      <c r="B26" s="10" t="s">
        <v>126</v>
      </c>
      <c r="C26" s="11"/>
      <c r="D26" s="11"/>
      <c r="E26" s="13">
        <f t="shared" si="0"/>
        <v>0</v>
      </c>
      <c r="F26" s="13" t="e">
        <f t="shared" si="1"/>
        <v>#DIV/0!</v>
      </c>
    </row>
    <row r="27" spans="1:6" ht="15.75" hidden="1">
      <c r="A27" s="19" t="s">
        <v>127</v>
      </c>
      <c r="B27" s="5" t="s">
        <v>128</v>
      </c>
      <c r="C27" s="11"/>
      <c r="D27" s="11"/>
      <c r="E27" s="12">
        <f t="shared" si="0"/>
        <v>0</v>
      </c>
      <c r="F27" s="12" t="e">
        <f t="shared" si="1"/>
        <v>#DIV/0!</v>
      </c>
    </row>
    <row r="28" spans="1:6" ht="47.25" hidden="1">
      <c r="A28" s="21" t="s">
        <v>35</v>
      </c>
      <c r="B28" s="5" t="s">
        <v>36</v>
      </c>
      <c r="C28" s="11"/>
      <c r="D28" s="11">
        <f>40.23/1000</f>
        <v>0.040229999999999995</v>
      </c>
      <c r="E28" s="12">
        <f t="shared" si="0"/>
        <v>0.040229999999999995</v>
      </c>
      <c r="F28" s="12" t="e">
        <f t="shared" si="1"/>
        <v>#DIV/0!</v>
      </c>
    </row>
    <row r="29" spans="1:6" ht="15.75">
      <c r="A29" s="20" t="s">
        <v>37</v>
      </c>
      <c r="B29" s="8"/>
      <c r="C29" s="16">
        <f>C30+C36+C40+C43+C46+C48+C61</f>
        <v>205840</v>
      </c>
      <c r="D29" s="16">
        <f>D30+D36+D40+D43+D46+D48+D61</f>
        <v>94533.99299999999</v>
      </c>
      <c r="E29" s="13">
        <f t="shared" si="0"/>
        <v>-111306.00700000001</v>
      </c>
      <c r="F29" s="13">
        <f t="shared" si="1"/>
        <v>45.92595851146521</v>
      </c>
    </row>
    <row r="30" spans="1:6" ht="78.75">
      <c r="A30" s="21" t="s">
        <v>38</v>
      </c>
      <c r="B30" s="5" t="s">
        <v>39</v>
      </c>
      <c r="C30" s="11">
        <f>C31+C32+C33+C34+C35</f>
        <v>11574</v>
      </c>
      <c r="D30" s="11">
        <f>D31+D32+D33+D34+D35</f>
        <v>6157.880999999999</v>
      </c>
      <c r="E30" s="12">
        <f t="shared" si="0"/>
        <v>-5416.119000000001</v>
      </c>
      <c r="F30" s="12">
        <f t="shared" si="1"/>
        <v>53.20443234836703</v>
      </c>
    </row>
    <row r="31" spans="1:6" ht="141.75" hidden="1">
      <c r="A31" s="21" t="s">
        <v>148</v>
      </c>
      <c r="B31" s="10" t="s">
        <v>147</v>
      </c>
      <c r="C31" s="11"/>
      <c r="D31" s="11"/>
      <c r="E31" s="12">
        <f>D31-C31</f>
        <v>0</v>
      </c>
      <c r="F31" s="12" t="e">
        <f>D31/C31*100</f>
        <v>#DIV/0!</v>
      </c>
    </row>
    <row r="32" spans="1:6" ht="47.25">
      <c r="A32" s="21" t="s">
        <v>40</v>
      </c>
      <c r="B32" s="5" t="s">
        <v>41</v>
      </c>
      <c r="C32" s="11">
        <v>308</v>
      </c>
      <c r="D32" s="11">
        <v>257.496</v>
      </c>
      <c r="E32" s="12">
        <f t="shared" si="0"/>
        <v>-50.50400000000002</v>
      </c>
      <c r="F32" s="12">
        <f t="shared" si="1"/>
        <v>83.6025974025974</v>
      </c>
    </row>
    <row r="33" spans="1:6" ht="173.25">
      <c r="A33" s="21" t="s">
        <v>42</v>
      </c>
      <c r="B33" s="5" t="s">
        <v>43</v>
      </c>
      <c r="C33" s="11">
        <v>8016</v>
      </c>
      <c r="D33" s="11">
        <v>4264.869</v>
      </c>
      <c r="E33" s="12">
        <f t="shared" si="0"/>
        <v>-3751.1310000000003</v>
      </c>
      <c r="F33" s="12">
        <f t="shared" si="1"/>
        <v>53.204453592814374</v>
      </c>
    </row>
    <row r="34" spans="1:6" ht="78.75">
      <c r="A34" s="28" t="s">
        <v>162</v>
      </c>
      <c r="B34" s="27" t="s">
        <v>163</v>
      </c>
      <c r="C34" s="11">
        <v>0</v>
      </c>
      <c r="D34" s="11">
        <v>1.771</v>
      </c>
      <c r="E34" s="12">
        <f>D34-C34</f>
        <v>1.771</v>
      </c>
      <c r="F34" s="12"/>
    </row>
    <row r="35" spans="1:6" ht="157.5">
      <c r="A35" s="21" t="s">
        <v>44</v>
      </c>
      <c r="B35" s="5" t="s">
        <v>45</v>
      </c>
      <c r="C35" s="11">
        <v>3250</v>
      </c>
      <c r="D35" s="11">
        <v>1633.745</v>
      </c>
      <c r="E35" s="12">
        <f t="shared" si="0"/>
        <v>-1616.255</v>
      </c>
      <c r="F35" s="12">
        <f t="shared" si="1"/>
        <v>50.269076923076916</v>
      </c>
    </row>
    <row r="36" spans="1:6" ht="31.5">
      <c r="A36" s="21" t="s">
        <v>46</v>
      </c>
      <c r="B36" s="5" t="s">
        <v>47</v>
      </c>
      <c r="C36" s="11">
        <f>C37+C38+C39</f>
        <v>31737</v>
      </c>
      <c r="D36" s="11">
        <f>D37+D38+D39</f>
        <v>18565.325</v>
      </c>
      <c r="E36" s="12">
        <f t="shared" si="0"/>
        <v>-13171.675</v>
      </c>
      <c r="F36" s="12">
        <f t="shared" si="1"/>
        <v>58.497416264927374</v>
      </c>
    </row>
    <row r="37" spans="1:6" ht="31.5">
      <c r="A37" s="21" t="s">
        <v>48</v>
      </c>
      <c r="B37" s="5" t="s">
        <v>49</v>
      </c>
      <c r="C37" s="11">
        <v>6005</v>
      </c>
      <c r="D37" s="11">
        <v>3005.991</v>
      </c>
      <c r="E37" s="12">
        <f t="shared" si="0"/>
        <v>-2999.009</v>
      </c>
      <c r="F37" s="12">
        <f t="shared" si="1"/>
        <v>50.058134887593674</v>
      </c>
    </row>
    <row r="38" spans="1:6" ht="15.75">
      <c r="A38" s="21" t="s">
        <v>50</v>
      </c>
      <c r="B38" s="5" t="s">
        <v>51</v>
      </c>
      <c r="C38" s="11">
        <v>840</v>
      </c>
      <c r="D38" s="11">
        <v>4983.997</v>
      </c>
      <c r="E38" s="12">
        <f t="shared" si="0"/>
        <v>4143.997</v>
      </c>
      <c r="F38" s="12">
        <f t="shared" si="1"/>
        <v>593.3329761904762</v>
      </c>
    </row>
    <row r="39" spans="1:6" ht="15.75">
      <c r="A39" s="21" t="s">
        <v>52</v>
      </c>
      <c r="B39" s="5" t="s">
        <v>53</v>
      </c>
      <c r="C39" s="11">
        <v>24892</v>
      </c>
      <c r="D39" s="11">
        <v>10575.337</v>
      </c>
      <c r="E39" s="12">
        <f t="shared" si="0"/>
        <v>-14316.663</v>
      </c>
      <c r="F39" s="12">
        <f t="shared" si="1"/>
        <v>42.48488269323477</v>
      </c>
    </row>
    <row r="40" spans="1:6" ht="63">
      <c r="A40" s="21" t="s">
        <v>54</v>
      </c>
      <c r="B40" s="5" t="s">
        <v>55</v>
      </c>
      <c r="C40" s="11">
        <f>C41+C42</f>
        <v>7131</v>
      </c>
      <c r="D40" s="11">
        <f>D41+D42</f>
        <v>3546.3</v>
      </c>
      <c r="E40" s="12">
        <f t="shared" si="0"/>
        <v>-3584.7</v>
      </c>
      <c r="F40" s="12">
        <f t="shared" si="1"/>
        <v>49.73075305006311</v>
      </c>
    </row>
    <row r="41" spans="1:6" ht="31.5">
      <c r="A41" s="21" t="s">
        <v>56</v>
      </c>
      <c r="B41" s="5" t="s">
        <v>57</v>
      </c>
      <c r="C41" s="11">
        <v>3499</v>
      </c>
      <c r="D41" s="11">
        <v>824.03</v>
      </c>
      <c r="E41" s="12">
        <f t="shared" si="0"/>
        <v>-2674.9700000000003</v>
      </c>
      <c r="F41" s="12">
        <f t="shared" si="1"/>
        <v>23.55044298370963</v>
      </c>
    </row>
    <row r="42" spans="1:6" ht="31.5">
      <c r="A42" s="21" t="s">
        <v>58</v>
      </c>
      <c r="B42" s="5" t="s">
        <v>59</v>
      </c>
      <c r="C42" s="11">
        <v>3632</v>
      </c>
      <c r="D42" s="11">
        <v>2722.27</v>
      </c>
      <c r="E42" s="12">
        <f t="shared" si="0"/>
        <v>-909.73</v>
      </c>
      <c r="F42" s="12">
        <f t="shared" si="1"/>
        <v>74.9523678414097</v>
      </c>
    </row>
    <row r="43" spans="1:6" ht="47.25">
      <c r="A43" s="21" t="s">
        <v>60</v>
      </c>
      <c r="B43" s="5" t="s">
        <v>61</v>
      </c>
      <c r="C43" s="11">
        <f>SUM(C44:C45)</f>
        <v>11</v>
      </c>
      <c r="D43" s="11">
        <f>SUM(D44:D45)</f>
        <v>414.47</v>
      </c>
      <c r="E43" s="12">
        <f t="shared" si="0"/>
        <v>403.47</v>
      </c>
      <c r="F43" s="12">
        <f t="shared" si="1"/>
        <v>3767.909090909091</v>
      </c>
    </row>
    <row r="44" spans="1:6" ht="157.5">
      <c r="A44" s="22" t="s">
        <v>145</v>
      </c>
      <c r="B44" s="23" t="s">
        <v>146</v>
      </c>
      <c r="C44" s="11">
        <v>0</v>
      </c>
      <c r="D44" s="11">
        <v>406.086</v>
      </c>
      <c r="E44" s="12">
        <f>D44-C44</f>
        <v>406.086</v>
      </c>
      <c r="F44" s="12" t="e">
        <f>D44/C44*100</f>
        <v>#DIV/0!</v>
      </c>
    </row>
    <row r="45" spans="1:6" ht="63">
      <c r="A45" s="21" t="s">
        <v>62</v>
      </c>
      <c r="B45" s="5" t="s">
        <v>63</v>
      </c>
      <c r="C45" s="11">
        <v>11</v>
      </c>
      <c r="D45" s="11">
        <v>8.384</v>
      </c>
      <c r="E45" s="12">
        <f t="shared" si="0"/>
        <v>-2.6159999999999997</v>
      </c>
      <c r="F45" s="12">
        <f t="shared" si="1"/>
        <v>76.21818181818182</v>
      </c>
    </row>
    <row r="46" spans="1:6" ht="31.5">
      <c r="A46" s="21" t="s">
        <v>64</v>
      </c>
      <c r="B46" s="5" t="s">
        <v>65</v>
      </c>
      <c r="C46" s="11">
        <f>C47</f>
        <v>200</v>
      </c>
      <c r="D46" s="11">
        <f>D47</f>
        <v>119.85</v>
      </c>
      <c r="E46" s="12">
        <f t="shared" si="0"/>
        <v>-80.15</v>
      </c>
      <c r="F46" s="12">
        <f t="shared" si="1"/>
        <v>59.925</v>
      </c>
    </row>
    <row r="47" spans="1:6" ht="78.75">
      <c r="A47" s="21" t="s">
        <v>66</v>
      </c>
      <c r="B47" s="5" t="s">
        <v>67</v>
      </c>
      <c r="C47" s="11">
        <v>200</v>
      </c>
      <c r="D47" s="11">
        <v>119.85</v>
      </c>
      <c r="E47" s="12">
        <f t="shared" si="0"/>
        <v>-80.15</v>
      </c>
      <c r="F47" s="12">
        <f t="shared" si="1"/>
        <v>59.925</v>
      </c>
    </row>
    <row r="48" spans="1:6" ht="31.5">
      <c r="A48" s="21" t="s">
        <v>68</v>
      </c>
      <c r="B48" s="5" t="s">
        <v>69</v>
      </c>
      <c r="C48" s="11">
        <f>SUM(C49:C60)</f>
        <v>151753</v>
      </c>
      <c r="D48" s="11">
        <f>SUM(D49:D60)</f>
        <v>63879.10899999999</v>
      </c>
      <c r="E48" s="12">
        <f t="shared" si="0"/>
        <v>-87873.891</v>
      </c>
      <c r="F48" s="12">
        <f t="shared" si="1"/>
        <v>42.094132570690526</v>
      </c>
    </row>
    <row r="49" spans="1:6" ht="157.5">
      <c r="A49" s="21" t="s">
        <v>70</v>
      </c>
      <c r="B49" s="5" t="s">
        <v>71</v>
      </c>
      <c r="C49" s="11">
        <v>100</v>
      </c>
      <c r="D49" s="11">
        <v>5</v>
      </c>
      <c r="E49" s="12">
        <f t="shared" si="0"/>
        <v>-95</v>
      </c>
      <c r="F49" s="12">
        <f t="shared" si="1"/>
        <v>5</v>
      </c>
    </row>
    <row r="50" spans="1:6" ht="78.75">
      <c r="A50" s="24" t="s">
        <v>129</v>
      </c>
      <c r="B50" s="25" t="s">
        <v>142</v>
      </c>
      <c r="C50" s="11">
        <v>0</v>
      </c>
      <c r="D50" s="11">
        <v>1.1</v>
      </c>
      <c r="E50" s="12">
        <f>D50-C50</f>
        <v>1.1</v>
      </c>
      <c r="F50" s="12" t="e">
        <f>D50/C50*100</f>
        <v>#DIV/0!</v>
      </c>
    </row>
    <row r="51" spans="1:6" ht="78.75" hidden="1">
      <c r="A51" s="24" t="s">
        <v>130</v>
      </c>
      <c r="B51" s="26" t="s">
        <v>143</v>
      </c>
      <c r="C51" s="11"/>
      <c r="D51" s="11"/>
      <c r="E51" s="12">
        <f>D51-C51</f>
        <v>0</v>
      </c>
      <c r="F51" s="12" t="e">
        <f>D51/C51*100</f>
        <v>#DIV/0!</v>
      </c>
    </row>
    <row r="52" spans="1:6" ht="204.75">
      <c r="A52" s="21" t="s">
        <v>72</v>
      </c>
      <c r="B52" s="5" t="s">
        <v>73</v>
      </c>
      <c r="C52" s="11">
        <v>10</v>
      </c>
      <c r="D52" s="11">
        <v>51.839</v>
      </c>
      <c r="E52" s="12">
        <f t="shared" si="0"/>
        <v>41.839</v>
      </c>
      <c r="F52" s="12">
        <f t="shared" si="1"/>
        <v>518.39</v>
      </c>
    </row>
    <row r="53" spans="1:6" ht="47.25">
      <c r="A53" s="21" t="s">
        <v>74</v>
      </c>
      <c r="B53" s="5" t="s">
        <v>75</v>
      </c>
      <c r="C53" s="11">
        <v>5</v>
      </c>
      <c r="D53" s="11">
        <v>62.4</v>
      </c>
      <c r="E53" s="12">
        <f t="shared" si="0"/>
        <v>57.4</v>
      </c>
      <c r="F53" s="12">
        <f t="shared" si="1"/>
        <v>1248</v>
      </c>
    </row>
    <row r="54" spans="1:6" ht="63">
      <c r="A54" s="21" t="s">
        <v>76</v>
      </c>
      <c r="B54" s="5" t="s">
        <v>77</v>
      </c>
      <c r="C54" s="11">
        <v>780</v>
      </c>
      <c r="D54" s="11">
        <v>342.912</v>
      </c>
      <c r="E54" s="12">
        <f t="shared" si="0"/>
        <v>-437.088</v>
      </c>
      <c r="F54" s="12">
        <f t="shared" si="1"/>
        <v>43.96307692307692</v>
      </c>
    </row>
    <row r="55" spans="1:6" ht="47.25">
      <c r="A55" s="21" t="s">
        <v>78</v>
      </c>
      <c r="B55" s="5" t="s">
        <v>79</v>
      </c>
      <c r="C55" s="11">
        <v>149986</v>
      </c>
      <c r="D55" s="11">
        <v>59829.555</v>
      </c>
      <c r="E55" s="12">
        <f t="shared" si="0"/>
        <v>-90156.445</v>
      </c>
      <c r="F55" s="12">
        <f t="shared" si="1"/>
        <v>39.8900930753537</v>
      </c>
    </row>
    <row r="56" spans="1:6" ht="82.5" customHeight="1">
      <c r="A56" s="21" t="s">
        <v>80</v>
      </c>
      <c r="B56" s="5" t="s">
        <v>81</v>
      </c>
      <c r="C56" s="11">
        <v>40</v>
      </c>
      <c r="D56" s="11">
        <v>1180.576</v>
      </c>
      <c r="E56" s="12">
        <f t="shared" si="0"/>
        <v>1140.576</v>
      </c>
      <c r="F56" s="12">
        <f t="shared" si="1"/>
        <v>2951.44</v>
      </c>
    </row>
    <row r="57" spans="1:6" ht="110.25">
      <c r="A57" s="21" t="s">
        <v>82</v>
      </c>
      <c r="B57" s="5" t="s">
        <v>83</v>
      </c>
      <c r="C57" s="11">
        <v>230</v>
      </c>
      <c r="D57" s="11">
        <v>161.914</v>
      </c>
      <c r="E57" s="12">
        <f t="shared" si="0"/>
        <v>-68.08600000000001</v>
      </c>
      <c r="F57" s="12">
        <f t="shared" si="1"/>
        <v>70.39739130434782</v>
      </c>
    </row>
    <row r="58" spans="1:6" ht="97.5" customHeight="1">
      <c r="A58" s="21" t="s">
        <v>84</v>
      </c>
      <c r="B58" s="5" t="s">
        <v>85</v>
      </c>
      <c r="C58" s="11">
        <v>0</v>
      </c>
      <c r="D58" s="11">
        <v>150.528</v>
      </c>
      <c r="E58" s="12">
        <f t="shared" si="0"/>
        <v>150.528</v>
      </c>
      <c r="F58" s="12" t="e">
        <f t="shared" si="1"/>
        <v>#DIV/0!</v>
      </c>
    </row>
    <row r="59" spans="1:6" ht="141.75">
      <c r="A59" s="21" t="s">
        <v>86</v>
      </c>
      <c r="B59" s="5" t="s">
        <v>87</v>
      </c>
      <c r="C59" s="11">
        <v>0</v>
      </c>
      <c r="D59" s="11">
        <v>1884.948</v>
      </c>
      <c r="E59" s="12">
        <f t="shared" si="0"/>
        <v>1884.948</v>
      </c>
      <c r="F59" s="12" t="e">
        <f t="shared" si="1"/>
        <v>#DIV/0!</v>
      </c>
    </row>
    <row r="60" spans="1:6" ht="47.25">
      <c r="A60" s="21" t="s">
        <v>88</v>
      </c>
      <c r="B60" s="5" t="s">
        <v>89</v>
      </c>
      <c r="C60" s="11">
        <v>602</v>
      </c>
      <c r="D60" s="11">
        <v>208.337</v>
      </c>
      <c r="E60" s="12">
        <f t="shared" si="0"/>
        <v>-393.663</v>
      </c>
      <c r="F60" s="12">
        <f t="shared" si="1"/>
        <v>34.60747508305648</v>
      </c>
    </row>
    <row r="61" spans="1:6" s="9" customFormat="1" ht="31.5">
      <c r="A61" s="21" t="s">
        <v>90</v>
      </c>
      <c r="B61" s="5" t="s">
        <v>91</v>
      </c>
      <c r="C61" s="11">
        <f>C62+C63</f>
        <v>3434</v>
      </c>
      <c r="D61" s="11">
        <f>D62+D63</f>
        <v>1851.058</v>
      </c>
      <c r="E61" s="13">
        <f t="shared" si="0"/>
        <v>-1582.942</v>
      </c>
      <c r="F61" s="13">
        <f t="shared" si="1"/>
        <v>53.90384391380314</v>
      </c>
    </row>
    <row r="62" spans="1:6" ht="15.75">
      <c r="A62" s="21" t="s">
        <v>92</v>
      </c>
      <c r="B62" s="5" t="s">
        <v>93</v>
      </c>
      <c r="C62" s="11">
        <v>0</v>
      </c>
      <c r="D62" s="11">
        <v>373.848</v>
      </c>
      <c r="E62" s="12">
        <f t="shared" si="0"/>
        <v>373.848</v>
      </c>
      <c r="F62" s="12" t="e">
        <f t="shared" si="1"/>
        <v>#DIV/0!</v>
      </c>
    </row>
    <row r="63" spans="1:6" ht="15.75">
      <c r="A63" s="21" t="s">
        <v>94</v>
      </c>
      <c r="B63" s="5" t="s">
        <v>95</v>
      </c>
      <c r="C63" s="11">
        <v>3434</v>
      </c>
      <c r="D63" s="11">
        <v>1477.21</v>
      </c>
      <c r="E63" s="12">
        <f t="shared" si="0"/>
        <v>-1956.79</v>
      </c>
      <c r="F63" s="12">
        <f t="shared" si="1"/>
        <v>43.0171811298777</v>
      </c>
    </row>
    <row r="64" spans="1:6" ht="31.5">
      <c r="A64" s="20" t="s">
        <v>131</v>
      </c>
      <c r="B64" s="8" t="s">
        <v>132</v>
      </c>
      <c r="C64" s="17">
        <f>C65+C74+C79+C81+C84</f>
        <v>11847245.586550003</v>
      </c>
      <c r="D64" s="17">
        <f>D65+D74+D79+D81+D84</f>
        <v>5906880.604000001</v>
      </c>
      <c r="E64" s="14">
        <f t="shared" si="0"/>
        <v>-5940364.982550002</v>
      </c>
      <c r="F64" s="14">
        <f t="shared" si="1"/>
        <v>49.85868285456995</v>
      </c>
    </row>
    <row r="65" spans="1:6" ht="65.25" customHeight="1">
      <c r="A65" s="21" t="s">
        <v>133</v>
      </c>
      <c r="B65" s="5" t="s">
        <v>134</v>
      </c>
      <c r="C65" s="11">
        <f>C66+C71+C72+C73</f>
        <v>11840320.789550003</v>
      </c>
      <c r="D65" s="11">
        <f>D66+D71+D72+D73</f>
        <v>5856794.673</v>
      </c>
      <c r="E65" s="15">
        <f t="shared" si="0"/>
        <v>-5983526.116550002</v>
      </c>
      <c r="F65" s="15">
        <f t="shared" si="1"/>
        <v>49.4648310387762</v>
      </c>
    </row>
    <row r="66" spans="1:6" ht="31.5">
      <c r="A66" s="21" t="s">
        <v>135</v>
      </c>
      <c r="B66" s="5" t="s">
        <v>150</v>
      </c>
      <c r="C66" s="11">
        <f>SUM(C67:C70)</f>
        <v>9622185.8</v>
      </c>
      <c r="D66" s="11">
        <f>SUM(D67:D70)</f>
        <v>4811091</v>
      </c>
      <c r="E66" s="15">
        <f t="shared" si="0"/>
        <v>-4811094.800000001</v>
      </c>
      <c r="F66" s="15">
        <f t="shared" si="1"/>
        <v>49.999980253966825</v>
      </c>
    </row>
    <row r="67" spans="1:6" ht="31.5">
      <c r="A67" s="21" t="s">
        <v>136</v>
      </c>
      <c r="B67" s="5" t="s">
        <v>151</v>
      </c>
      <c r="C67" s="11">
        <v>9531054.4</v>
      </c>
      <c r="D67" s="11">
        <v>4765527</v>
      </c>
      <c r="E67" s="15">
        <f t="shared" si="0"/>
        <v>-4765527.4</v>
      </c>
      <c r="F67" s="15">
        <f t="shared" si="1"/>
        <v>49.999997901596274</v>
      </c>
    </row>
    <row r="68" spans="1:6" ht="47.25" hidden="1">
      <c r="A68" s="21" t="s">
        <v>137</v>
      </c>
      <c r="B68" s="5" t="s">
        <v>152</v>
      </c>
      <c r="C68" s="11"/>
      <c r="D68" s="11"/>
      <c r="E68" s="15">
        <f t="shared" si="0"/>
        <v>0</v>
      </c>
      <c r="F68" s="15" t="e">
        <f t="shared" si="1"/>
        <v>#DIV/0!</v>
      </c>
    </row>
    <row r="69" spans="1:6" ht="63">
      <c r="A69" s="21" t="s">
        <v>153</v>
      </c>
      <c r="B69" s="5" t="s">
        <v>154</v>
      </c>
      <c r="C69" s="11">
        <v>91131.4</v>
      </c>
      <c r="D69" s="11">
        <v>45564</v>
      </c>
      <c r="E69" s="15">
        <f>D69-C69</f>
        <v>-45567.399999999994</v>
      </c>
      <c r="F69" s="15">
        <f>D69/C69*100</f>
        <v>49.99813456174272</v>
      </c>
    </row>
    <row r="70" spans="1:6" ht="15.75" hidden="1">
      <c r="A70" s="21" t="s">
        <v>155</v>
      </c>
      <c r="B70" s="5" t="s">
        <v>156</v>
      </c>
      <c r="C70" s="11"/>
      <c r="D70" s="11"/>
      <c r="E70" s="15">
        <f>D70-C70</f>
        <v>0</v>
      </c>
      <c r="F70" s="15" t="e">
        <f>D70/C70*100</f>
        <v>#DIV/0!</v>
      </c>
    </row>
    <row r="71" spans="1:6" ht="47.25">
      <c r="A71" s="21" t="s">
        <v>138</v>
      </c>
      <c r="B71" s="5" t="s">
        <v>157</v>
      </c>
      <c r="C71" s="11">
        <f>913994456.55/1000</f>
        <v>913994.45655</v>
      </c>
      <c r="D71" s="11">
        <v>382469.957</v>
      </c>
      <c r="E71" s="15">
        <f t="shared" si="0"/>
        <v>-531524.4995500001</v>
      </c>
      <c r="F71" s="15">
        <f t="shared" si="1"/>
        <v>41.84598213469329</v>
      </c>
    </row>
    <row r="72" spans="1:6" ht="31.5">
      <c r="A72" s="21" t="s">
        <v>139</v>
      </c>
      <c r="B72" s="5" t="s">
        <v>158</v>
      </c>
      <c r="C72" s="11">
        <v>998126.8</v>
      </c>
      <c r="D72" s="11">
        <v>565753.879</v>
      </c>
      <c r="E72" s="15">
        <f t="shared" si="0"/>
        <v>-432372.9210000001</v>
      </c>
      <c r="F72" s="15">
        <f t="shared" si="1"/>
        <v>56.681563805320124</v>
      </c>
    </row>
    <row r="73" spans="1:6" ht="15.75">
      <c r="A73" s="21" t="s">
        <v>140</v>
      </c>
      <c r="B73" s="5" t="s">
        <v>159</v>
      </c>
      <c r="C73" s="11">
        <v>306013.733</v>
      </c>
      <c r="D73" s="11">
        <v>97479.837</v>
      </c>
      <c r="E73" s="15">
        <f t="shared" si="0"/>
        <v>-208533.896</v>
      </c>
      <c r="F73" s="15">
        <f t="shared" si="1"/>
        <v>31.854726271385996</v>
      </c>
    </row>
    <row r="74" spans="1:6" ht="78.75">
      <c r="A74" s="20" t="s">
        <v>96</v>
      </c>
      <c r="B74" s="8" t="s">
        <v>97</v>
      </c>
      <c r="C74" s="16">
        <f>C75</f>
        <v>0</v>
      </c>
      <c r="D74" s="16">
        <f>D75</f>
        <v>37135.639</v>
      </c>
      <c r="E74" s="13">
        <f t="shared" si="0"/>
        <v>37135.639</v>
      </c>
      <c r="F74" s="13" t="e">
        <f t="shared" si="1"/>
        <v>#DIV/0!</v>
      </c>
    </row>
    <row r="75" spans="1:6" ht="63" customHeight="1">
      <c r="A75" s="21" t="s">
        <v>98</v>
      </c>
      <c r="B75" s="5" t="s">
        <v>99</v>
      </c>
      <c r="C75" s="11">
        <f>SUM(C76:C78)</f>
        <v>0</v>
      </c>
      <c r="D75" s="11">
        <f>SUM(D76:D78)</f>
        <v>37135.639</v>
      </c>
      <c r="E75" s="12">
        <f t="shared" si="0"/>
        <v>37135.639</v>
      </c>
      <c r="F75" s="12" t="e">
        <f t="shared" si="1"/>
        <v>#DIV/0!</v>
      </c>
    </row>
    <row r="76" spans="1:6" ht="78.75" customHeight="1" hidden="1">
      <c r="A76" s="21" t="s">
        <v>100</v>
      </c>
      <c r="B76" s="5" t="s">
        <v>101</v>
      </c>
      <c r="C76" s="11"/>
      <c r="D76" s="11"/>
      <c r="E76" s="12">
        <f t="shared" si="0"/>
        <v>0</v>
      </c>
      <c r="F76" s="12" t="e">
        <f t="shared" si="1"/>
        <v>#DIV/0!</v>
      </c>
    </row>
    <row r="77" spans="1:6" ht="141.75" hidden="1">
      <c r="A77" s="21" t="s">
        <v>141</v>
      </c>
      <c r="B77" s="10" t="s">
        <v>144</v>
      </c>
      <c r="C77" s="11"/>
      <c r="D77" s="11"/>
      <c r="E77" s="12">
        <f>D77-C77</f>
        <v>0</v>
      </c>
      <c r="F77" s="12" t="e">
        <f>D77/C77*100</f>
        <v>#DIV/0!</v>
      </c>
    </row>
    <row r="78" spans="1:6" ht="220.5">
      <c r="A78" s="21" t="s">
        <v>160</v>
      </c>
      <c r="B78" s="5" t="s">
        <v>102</v>
      </c>
      <c r="C78" s="11">
        <v>0</v>
      </c>
      <c r="D78" s="11">
        <v>37135.639</v>
      </c>
      <c r="E78" s="12">
        <f t="shared" si="0"/>
        <v>37135.639</v>
      </c>
      <c r="F78" s="12" t="e">
        <f t="shared" si="1"/>
        <v>#DIV/0!</v>
      </c>
    </row>
    <row r="79" spans="1:6" ht="31.5">
      <c r="A79" s="20" t="s">
        <v>103</v>
      </c>
      <c r="B79" s="8" t="s">
        <v>104</v>
      </c>
      <c r="C79" s="16">
        <f>C80</f>
        <v>5600</v>
      </c>
      <c r="D79" s="16">
        <f>D80</f>
        <v>6135.19</v>
      </c>
      <c r="E79" s="13">
        <f t="shared" si="0"/>
        <v>535.1899999999996</v>
      </c>
      <c r="F79" s="13">
        <f t="shared" si="1"/>
        <v>109.55696428571429</v>
      </c>
    </row>
    <row r="80" spans="1:6" ht="47.25">
      <c r="A80" s="21" t="s">
        <v>105</v>
      </c>
      <c r="B80" s="5" t="s">
        <v>106</v>
      </c>
      <c r="C80" s="11">
        <v>5600</v>
      </c>
      <c r="D80" s="11">
        <v>6135.19</v>
      </c>
      <c r="E80" s="12">
        <f t="shared" si="0"/>
        <v>535.1899999999996</v>
      </c>
      <c r="F80" s="12">
        <f t="shared" si="1"/>
        <v>109.55696428571429</v>
      </c>
    </row>
    <row r="81" spans="1:6" ht="189">
      <c r="A81" s="20" t="s">
        <v>107</v>
      </c>
      <c r="B81" s="8" t="s">
        <v>108</v>
      </c>
      <c r="C81" s="16">
        <f>C82+C83</f>
        <v>16145.253</v>
      </c>
      <c r="D81" s="16">
        <f>D82+D83</f>
        <v>22135.343</v>
      </c>
      <c r="E81" s="13">
        <f t="shared" si="0"/>
        <v>5990.09</v>
      </c>
      <c r="F81" s="13">
        <f t="shared" si="1"/>
        <v>137.1012457965199</v>
      </c>
    </row>
    <row r="82" spans="1:6" ht="126">
      <c r="A82" s="21" t="s">
        <v>109</v>
      </c>
      <c r="B82" s="5" t="s">
        <v>110</v>
      </c>
      <c r="C82" s="11">
        <v>112.787</v>
      </c>
      <c r="D82" s="11">
        <v>5302.153</v>
      </c>
      <c r="E82" s="12">
        <f t="shared" si="0"/>
        <v>5189.366</v>
      </c>
      <c r="F82" s="12">
        <f t="shared" si="1"/>
        <v>4701.032033833687</v>
      </c>
    </row>
    <row r="83" spans="1:6" ht="63">
      <c r="A83" s="21" t="s">
        <v>111</v>
      </c>
      <c r="B83" s="5" t="s">
        <v>112</v>
      </c>
      <c r="C83" s="11">
        <v>16032.466</v>
      </c>
      <c r="D83" s="11">
        <v>16833.19</v>
      </c>
      <c r="E83" s="12">
        <f t="shared" si="0"/>
        <v>800.7239999999983</v>
      </c>
      <c r="F83" s="12">
        <f t="shared" si="1"/>
        <v>104.99439075685548</v>
      </c>
    </row>
    <row r="84" spans="1:6" ht="94.5">
      <c r="A84" s="20" t="s">
        <v>113</v>
      </c>
      <c r="B84" s="8" t="s">
        <v>114</v>
      </c>
      <c r="C84" s="16">
        <f>C85</f>
        <v>-14820.456</v>
      </c>
      <c r="D84" s="16">
        <f>D85</f>
        <v>-15320.241</v>
      </c>
      <c r="E84" s="13">
        <f t="shared" si="0"/>
        <v>-499.78499999999985</v>
      </c>
      <c r="F84" s="13">
        <f t="shared" si="1"/>
        <v>103.37226465906313</v>
      </c>
    </row>
    <row r="85" spans="1:6" ht="94.5">
      <c r="A85" s="21" t="s">
        <v>115</v>
      </c>
      <c r="B85" s="5" t="s">
        <v>116</v>
      </c>
      <c r="C85" s="11">
        <v>-14820.456</v>
      </c>
      <c r="D85" s="11">
        <v>-15320.241</v>
      </c>
      <c r="E85" s="12">
        <f>D85-C85</f>
        <v>-499.78499999999985</v>
      </c>
      <c r="F85" s="12">
        <f>D85/C85*100</f>
        <v>103.37226465906313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2755905511811024" top="0.31" bottom="0.3937007874015748" header="0.17" footer="0.1968503937007874"/>
  <pageSetup firstPageNumber="2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Gnezdilova</cp:lastModifiedBy>
  <cp:lastPrinted>2017-04-21T08:59:58Z</cp:lastPrinted>
  <dcterms:created xsi:type="dcterms:W3CDTF">2016-04-05T04:35:34Z</dcterms:created>
  <dcterms:modified xsi:type="dcterms:W3CDTF">2017-08-30T03:40:31Z</dcterms:modified>
  <cp:category/>
  <cp:version/>
  <cp:contentType/>
  <cp:contentStatus/>
</cp:coreProperties>
</file>