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9005" windowHeight="7215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'Лист1'!$5:$7</definedName>
  </definedNames>
  <calcPr fullCalcOnLoad="1"/>
</workbook>
</file>

<file path=xl/sharedStrings.xml><?xml version="1.0" encoding="utf-8"?>
<sst xmlns="http://schemas.openxmlformats.org/spreadsheetml/2006/main" count="172" uniqueCount="165">
  <si>
    <t>Единица измерения:</t>
  </si>
  <si>
    <t>тыс.рублей</t>
  </si>
  <si>
    <t>Код классификации доходов бюджетов</t>
  </si>
  <si>
    <t>Показатели прогноза доходов республиканского бюджета Республики Алтай</t>
  </si>
  <si>
    <t xml:space="preserve">код   </t>
  </si>
  <si>
    <t>наименование</t>
  </si>
  <si>
    <t>на 2018 год</t>
  </si>
  <si>
    <t>на 2019 год</t>
  </si>
  <si>
    <t>на 2020 год</t>
  </si>
  <si>
    <t>НАЛОГОВЫЕ И НЕНАЛОГОВЫЕ ДОХОДЫ</t>
  </si>
  <si>
    <t>НАЛОГОВЫЕ И НЕНАЛОГОВЫЕ ДОХОДЫ (без невыясненных поступлений)</t>
  </si>
  <si>
    <t>ИТОГО НАЛОГОВЫХ ДОХОДОВ</t>
  </si>
  <si>
    <t>Налоги на прибыль, доходы</t>
  </si>
  <si>
    <t>000 1 01 01000 00 0000 110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</si>
  <si>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</si>
  <si>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</si>
  <si>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</si>
  <si>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 (за налоговые периоды, истекшие до 1 января 2011 года)</t>
  </si>
  <si>
    <t>Налоги на имущество</t>
  </si>
  <si>
    <t>Налог на имущество организаций</t>
  </si>
  <si>
    <t>Транспортный налог</t>
  </si>
  <si>
    <t>000 1 07 00000 00 0000 000</t>
  </si>
  <si>
    <t>Налоги, сборы и регулярные платежи за пользование природными ресурсами</t>
  </si>
  <si>
    <t>Сбор за пользование объектами водных биологических ресурсов (по внутренним водным объектам)</t>
  </si>
  <si>
    <t>000 1 08 00000 00 0000 000</t>
  </si>
  <si>
    <t>Государственная пошлина</t>
  </si>
  <si>
    <t>000 1 08 06000 01 0000 110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</si>
  <si>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</si>
  <si>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Задолженность  и перерасчеты по отмененным налогам, сборам и иным обязательным платежам</t>
  </si>
  <si>
    <t>182 1 09 11010 02 0000 110</t>
  </si>
  <si>
    <t>Налог, взимаемый в виде стоимости патента в связи с применением упрощенной системы налогообложения</t>
  </si>
  <si>
    <t>ИТОГО НЕНАЛОГОВЫХ ДОХОДОВ</t>
  </si>
  <si>
    <t>Неналоговые доходы без учета невыясненных поступлений</t>
  </si>
  <si>
    <t>000 1 11 00000 00 0000 000</t>
  </si>
  <si>
    <t>Доходы от использования 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</si>
  <si>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</si>
  <si>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</si>
  <si>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</si>
  <si>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</si>
  <si>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</si>
  <si>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субъектов Российской Федерации</t>
  </si>
  <si>
    <t>919 1 11 07012 02 0000 120</t>
  </si>
  <si>
    <t>Доходы от перечисления части прибыли, остающейся после уплаты налогов и иных обязательных платежей ГУП субъектов Российской Федерации</t>
  </si>
  <si>
    <t xml:space="preserve"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 субъектов Российской Федерации, а также имущества государственных унитарных предприятий субъектов  Российской Федерации, в том числе казенных) 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</si>
  <si>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</si>
  <si>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</si>
  <si>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</si>
  <si>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000 1 12 02000 00 0000 120</t>
  </si>
  <si>
    <t>Платежи при пользовании недрами</t>
  </si>
  <si>
    <t xml:space="preserve">Плата за использование лесов  </t>
  </si>
  <si>
    <t>919 1 12 04080 02 0000 120</t>
  </si>
  <si>
    <t>Прочие доходы от использования лесного фонда Российской Федерации и лесов иных категорий (по обязательствам, возникшим до 1 января 2007 года)</t>
  </si>
  <si>
    <t>905 1 12 06020 02 0000 120</t>
  </si>
  <si>
    <t>Доходы в виде платы за предоставление рыбопромыслового участка, полученной от победителя конкурса на право заключения договора о предоставлении рыбопромыслового участка для осуществления рыболовства в отношении водных биологических ресурсов, находящихся в собствкенности субъекта Российской Федерации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</si>
  <si>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</si>
  <si>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</si>
  <si>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</si>
  <si>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</si>
  <si>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ГУП субъекта РФ, в том числе казенных), в части реализации основных средств по указанному имуществу</t>
  </si>
  <si>
    <t>919 1 14 02023 02 0000 440</t>
  </si>
  <si>
    <t>Доходы от реализации иного имущества, находящегося в собственности субъектов РФ (за исключением имущества бюджетных и автономных учреждений субъектов РФ, а также имущества ГУП субъекта РФ, в том числе казенных), в части реализации  материальных запасов по указанному имуществу</t>
  </si>
  <si>
    <t>919 1 14 03020 02 0000 410</t>
  </si>
  <si>
    <t>Средства  от распоряжения и реализации конфискованного и иного имущества, обращенного в доходы субъектов РФ (в части реализации основных средств по указанному имуществу)</t>
  </si>
  <si>
    <t>Доходы от продажи земельных участков, находящихся в собственности субъектов РФ (за исключением земельных участков бюджетных и автономных учреждений субъектов РФ)</t>
  </si>
  <si>
    <t>000 1 15 00000 00 0000 000</t>
  </si>
  <si>
    <t>Административные платежи и сборы</t>
  </si>
  <si>
    <t>Платежи, взимаемые государственными органами (организациями) субъектов РФ за выполнение определенных функций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</si>
  <si>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</si>
  <si>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</si>
  <si>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 органами исполнительной власти субъектов Российской Федерации</t>
  </si>
  <si>
    <t xml:space="preserve">Денежные   взыскания   (штрафы)    за нарушение     законодательства      о налогах  и  сборах,   предусмотренные статьей   129.2  НК РФ
</t>
  </si>
  <si>
    <t>Денежные взыскания (штрафы) за нарушение бюджетного законодательства (в части бюджетов субъектов Российской Федерации)</t>
  </si>
  <si>
    <t>Денежные   взыскания   (штрафы)    за нарушение водного  законодательства, установленного на водных объектах, находящихся в  собственности субъектов субъектов Российской Федерации</t>
  </si>
  <si>
    <t>Денежные   взыскания   (штрафы)    за нарушение водного  законодательства, установленного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</si>
  <si>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Денежные взыскания (штрафы) за нарушение законодательства о рекламе</t>
  </si>
  <si>
    <t>000 1 16 27000 01 0000 140</t>
  </si>
  <si>
    <t>Денежные взыскания (штрафы) за нарушение законодательства Российской Федерации о пожарной безопасности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</si>
  <si>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</si>
  <si>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000 1 16 30020 01 6000 140</t>
  </si>
  <si>
    <t>Денежные взыскания (штрафы) за нарушение законодательства Российской Федерации о безопасности дорожного движения</t>
  </si>
  <si>
    <t xml:space="preserve">000 1 16 33020 02 0000 140   </t>
  </si>
  <si>
    <t>Денежные взыскания (штрафы) за нарушение законодательства РФ о контрактной системе в сфере закупок товаров, работ, услуг для обеспечения государственных и муниципальных нужд для  нужд субъектов РФ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</si>
  <si>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</si>
  <si>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 </t>
  </si>
  <si>
    <t xml:space="preserve">000 1 16 90020 02 0000 140 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</si>
  <si>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</si>
  <si>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000 1 17 01020 02 0000 180</t>
  </si>
  <si>
    <t>Невыясненные поступления, зачисляемые в бюджеты субъектов Российской Федерации</t>
  </si>
  <si>
    <t>000 1 17 05000 00 0000 000</t>
  </si>
  <si>
    <t xml:space="preserve">Прочие неналоговые доходы 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</si>
  <si>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</si>
  <si>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</si>
  <si>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</si>
  <si>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
</t>
  </si>
  <si>
    <t>000 2 02 10000 00 0000 151</t>
  </si>
  <si>
    <t>Дотации бюджетам бюджетной системы Российской Федерации</t>
  </si>
  <si>
    <t xml:space="preserve">Дотации бюджетам субъектов Российской Федерации на выравнивание бюджетной обеспеченности
</t>
  </si>
  <si>
    <t xml:space="preserve">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
</t>
  </si>
  <si>
    <t>000 2 02 20000 00 0000 151</t>
  </si>
  <si>
    <t>Субсидии бюджетам бюджетной системы Российской Федерации (межбюджетные субсидии)</t>
  </si>
  <si>
    <t>000 2 02 30000 00 0000 151</t>
  </si>
  <si>
    <t>Субвенции  бюджетам бюджетной системы Российской Федерации</t>
  </si>
  <si>
    <t>000 2 02 40000 00 0000 151</t>
  </si>
  <si>
    <t>Иные межбюджетные трансферты</t>
  </si>
  <si>
    <t>000 2 03 00000 00 0000 000</t>
  </si>
  <si>
    <t xml:space="preserve">БЕЗВОЗМЕЗДНЫЕ ПОСТУПЛЕНИЯ ОТ ГОСУДАРСТВЕННЫХ (МУНИЦИПАЛЬНЫХ) ОРГАНИЗАЦИЙ
</t>
  </si>
  <si>
    <t>000 2 07 00000 00 0000 000</t>
  </si>
  <si>
    <t>ПРОЧИЕ БЕЗВОЗМЕЗДНЫЕ ПОСТУПЛЕНИЯ</t>
  </si>
  <si>
    <t>000 2 07 02 000 02 0000 180</t>
  </si>
  <si>
    <t xml:space="preserve">Прочие безвозмездные поступления в бюджеты субъектов Российской Федерации
</t>
  </si>
  <si>
    <t xml:space="preserve">Прочие безвозмездные поступления в бюджеты субъектов Российской Федерации </t>
  </si>
  <si>
    <t xml:space="preserve">000 2 18 00000 00 0000 000
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</si>
  <si>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
</t>
  </si>
  <si>
    <t xml:space="preserve">000 2 18 00000 00 0000 151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</si>
  <si>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</si>
  <si>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 xml:space="preserve">000 2 18 00000 00 0000 180
</t>
  </si>
  <si>
    <t xml:space="preserve">Доходы бюджетов бюджетной системы Российской Федерации от возврата организациями остатков субсидий прошлых лет
</t>
  </si>
  <si>
    <t xml:space="preserve">000 2 19 00000 00 0000 000
</t>
  </si>
  <si>
    <t xml:space="preserve">ВОЗВРАТ ОСТАТКОВ СУБСИДИЙ, СУБВЕНЦИЙ И ИНЫХ МЕЖБЮДЖЕТНЫХ ТРАНСФЕРТОВ, ИМЕЮЩИХ ЦЕЛЕВОЕ НАЗНАЧЕНИЕ, ПРОШЛЫХ ЛЕТ
</t>
  </si>
  <si>
    <t>Оценка поступлений в 2017 году</t>
  </si>
  <si>
    <t>Сведения о доходах республиканского бюджета Республики Алтай на 2018 год и плановый период 2019 и 2020 годов в сравнении с ожидаемым исполнением за 2017 год и отчетом за 2016 год</t>
  </si>
  <si>
    <t>Показатели кассовых поступлений в 2016 году</t>
  </si>
  <si>
    <t xml:space="preserve">Поступления от денежных пожертвований, предоставляемых физическими лицами получателям средств бюджетов субъектов Российской Федерации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</si>
  <si>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</si>
  <si>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</si>
  <si>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000 2 07 02020 02 0000 180      </t>
  </si>
  <si>
    <t xml:space="preserve">000 2 07 02030 02 0000 180      </t>
  </si>
  <si>
    <t>000 1 01 00000 00 0000 000</t>
  </si>
  <si>
    <t>000 1 01 02000 01 0000 110</t>
  </si>
  <si>
    <t>000 1 03 02000 01 0000 110</t>
  </si>
  <si>
    <t>000 1 05 03020 01 0000 110</t>
  </si>
  <si>
    <t>000 1 06 00000 00 0000 000</t>
  </si>
  <si>
    <t>000 1 06 02000 02 0000 110</t>
  </si>
  <si>
    <t>000 1 06 04000 02 0000 110</t>
  </si>
  <si>
    <t>000 1 07 04030 01 0000 110</t>
  </si>
  <si>
    <t>000 1 09 00000 00 0000 000</t>
  </si>
  <si>
    <t>000 1 11 01020 02 0000 120</t>
  </si>
  <si>
    <t>000 1 11 05322 02 0000 120</t>
  </si>
  <si>
    <t>000 1 11 09042 02 0000 120</t>
  </si>
  <si>
    <t>000 1 12 01000 01 0000 120</t>
  </si>
  <si>
    <t>000 1 12 04000 02 0000 120</t>
  </si>
  <si>
    <t>000 1 14 02023 02 0000 410</t>
  </si>
  <si>
    <t>000 1 14 06022 02 0000 430</t>
  </si>
  <si>
    <t>000 1 15 02020 02 0000 140</t>
  </si>
  <si>
    <t>000 1 16 02030 02 0000 140</t>
  </si>
  <si>
    <t>000 116 03020 02 0000 140</t>
  </si>
  <si>
    <t>000 1 16 18020 02 0000 140</t>
  </si>
  <si>
    <t>000 1 16 25082 02 0000 140</t>
  </si>
  <si>
    <t>000 1 16 25086 02 0000 140</t>
  </si>
  <si>
    <t>000 1 16 26000 01 6000 140</t>
  </si>
  <si>
    <t>000 1 16 30012 01 6000 140</t>
  </si>
  <si>
    <t>000 1 16 37020 02 0000 140</t>
  </si>
  <si>
    <t>000 1 16 46000 02 0000 140</t>
  </si>
  <si>
    <t>000 2 02 15001 02 0000 151</t>
  </si>
  <si>
    <t>000 2 02 15009 02 0000 151</t>
  </si>
  <si>
    <t>000 2 02 15002 02 0000 151</t>
  </si>
  <si>
    <t>Дотации бюджетам на поддержку мер по обеспечению сбалансированности бюджетов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</si>
  <si>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</si>
  <si>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000 2 19 00000 02 0000 151</t>
  </si>
  <si>
    <t>прирост (снижение), тыс. руб.</t>
  </si>
  <si>
    <t>темп роста (снижения), %</t>
  </si>
  <si>
    <t>Динамика поступления 2017 г.к 2016 г.</t>
  </si>
  <si>
    <t>2019 г.к 2018 г.</t>
  </si>
  <si>
    <t>2018 г.к 2017 г.</t>
  </si>
  <si>
    <t>2020 г.к 2019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</si>
</sst>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.00_р_._-;\-* #,##0.00_р_._-;_-* &quot;-&quot;??_р_._-;_-@_-"/>
    <numFmt numFmtId="166" formatCode="dd/mm/yy;@"/>
    <numFmt numFmtId="167" formatCode="#,##0.0\ _₽"/>
    <numFmt numFmtId="168" formatCode="0.0"/>
    <numFmt numFmtId="169" formatCode="#,##0.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7" fillId="6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/>
    </xf>
    <xf numFmtId="49" fontId="9" fillId="6" borderId="10" xfId="0" applyNumberFormat="1" applyFont="1" applyFill="1" applyBorder="1" applyAlignment="1">
      <alignment vertical="center"/>
    </xf>
    <xf numFmtId="0" fontId="9" fillId="6" borderId="10" xfId="0" applyFont="1" applyFill="1" applyBorder="1" applyAlignment="1">
      <alignment horizontal="justify" vertical="top" wrapText="1"/>
    </xf>
    <xf numFmtId="0" fontId="9" fillId="6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top" wrapText="1"/>
    </xf>
    <xf numFmtId="0" fontId="9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top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justify" vertical="center" wrapText="1"/>
    </xf>
    <xf numFmtId="49" fontId="4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Border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13" fillId="0" borderId="10" xfId="0" applyFont="1" applyFill="1" applyBorder="1" applyAlignment="1">
      <alignment horizontal="justify" vertical="top" wrapText="1"/>
    </xf>
    <xf numFmtId="2" fontId="6" fillId="0" borderId="11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7" fillId="6" borderId="10" xfId="0" applyNumberFormat="1" applyFont="1" applyFill="1" applyBorder="1" applyAlignment="1">
      <alignment horizontal="right" vertical="center" wrapText="1"/>
    </xf>
    <xf numFmtId="164" fontId="13" fillId="0" borderId="10" xfId="61" applyNumberFormat="1" applyFont="1" applyFill="1" applyBorder="1" applyAlignment="1">
      <alignment horizontal="right" vertical="center" wrapText="1"/>
    </xf>
    <xf numFmtId="164" fontId="13" fillId="0" borderId="10" xfId="52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 horizontal="center" wrapText="1"/>
    </xf>
    <xf numFmtId="169" fontId="6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0;&#1088;&#1086;&#1074;&#1072;&#1085;&#1080;&#1077;%20&#1076;&#1086;&#1093;&#1086;&#1076;&#1086;&#1074;\&#1054;&#1058;&#1044;&#1045;&#1051;\&#1041;&#1102;&#1076;&#1078;&#1077;&#1090;%202018-2020%20&#1056;&#1041;\&#1052;&#1072;&#1090;&#1077;&#1088;&#1080;&#1072;&#1083;&#1099;%20&#1085;&#1072;%20&#1089;&#1086;&#1075;&#1083;&#1072;&#1089;&#1086;&#1074;&#1072;&#1085;&#1080;&#1077;%20&#1074;%20&#1052;&#1060;%20&#1056;&#1060;\&#1047;&#1072;&#1087;&#1086;&#1083;%20&#1092;&#1086;&#1088;&#1084;&#1099;%20&#1076;&#1083;&#1103;%20&#1085;&#1072;&#1087;&#1088;&#1072;&#1074;&#1083;&#1077;&#1085;&#1080;&#1103;%20&#1074;%20&#1052;&#1060;%20&#1056;&#10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 1 Доходы"/>
      <sheetName val="Форма № 2 Расходы"/>
      <sheetName val="Форма № 3 ИФДБ"/>
      <sheetName val="Форма № 4"/>
    </sheetNames>
    <sheetDataSet>
      <sheetData sheetId="0">
        <row r="28">
          <cell r="F28">
            <v>9531054.4</v>
          </cell>
        </row>
        <row r="30">
          <cell r="F30">
            <v>91131.4</v>
          </cell>
        </row>
        <row r="33">
          <cell r="F33">
            <v>1581470.2000000002</v>
          </cell>
        </row>
        <row r="34">
          <cell r="F34">
            <v>1036767</v>
          </cell>
        </row>
        <row r="35">
          <cell r="F35">
            <v>678819</v>
          </cell>
        </row>
        <row r="37">
          <cell r="F37">
            <v>48961.16</v>
          </cell>
        </row>
        <row r="39">
          <cell r="F39">
            <v>7007.4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1" sqref="B1:H1"/>
    </sheetView>
  </sheetViews>
  <sheetFormatPr defaultColWidth="8.7109375" defaultRowHeight="15"/>
  <cols>
    <col min="1" max="1" width="22.7109375" style="12" customWidth="1"/>
    <col min="2" max="2" width="56.57421875" style="13" customWidth="1"/>
    <col min="3" max="3" width="16.57421875" style="48" customWidth="1"/>
    <col min="4" max="4" width="16.57421875" style="51" customWidth="1"/>
    <col min="5" max="5" width="15.00390625" style="51" customWidth="1"/>
    <col min="6" max="6" width="12.140625" style="51" customWidth="1"/>
    <col min="7" max="9" width="16.57421875" style="45" customWidth="1"/>
    <col min="10" max="10" width="12.57421875" style="1" customWidth="1"/>
    <col min="11" max="11" width="10.421875" style="1" customWidth="1"/>
    <col min="12" max="12" width="14.140625" style="1" customWidth="1"/>
    <col min="13" max="13" width="10.28125" style="1" customWidth="1"/>
    <col min="14" max="14" width="12.421875" style="1" customWidth="1"/>
    <col min="15" max="15" width="11.57421875" style="1" customWidth="1"/>
    <col min="16" max="16384" width="8.7109375" style="1" customWidth="1"/>
  </cols>
  <sheetData>
    <row r="1" spans="2:9" ht="45.75" customHeight="1">
      <c r="B1" s="65" t="s">
        <v>120</v>
      </c>
      <c r="C1" s="66"/>
      <c r="D1" s="66"/>
      <c r="E1" s="66"/>
      <c r="F1" s="66"/>
      <c r="G1" s="66"/>
      <c r="H1" s="66"/>
      <c r="I1" s="59"/>
    </row>
    <row r="2" spans="1:9" s="4" customFormat="1" ht="18.75">
      <c r="A2" s="2"/>
      <c r="B2" s="3"/>
      <c r="C2" s="46"/>
      <c r="D2" s="49"/>
      <c r="E2" s="49"/>
      <c r="F2" s="49"/>
      <c r="G2" s="5"/>
      <c r="H2" s="5"/>
      <c r="I2" s="6"/>
    </row>
    <row r="3" spans="1:9" s="11" customFormat="1" ht="16.5">
      <c r="A3" s="7" t="s">
        <v>0</v>
      </c>
      <c r="B3" s="8" t="s">
        <v>1</v>
      </c>
      <c r="C3" s="47"/>
      <c r="D3" s="50"/>
      <c r="E3" s="50"/>
      <c r="F3" s="50"/>
      <c r="G3" s="10"/>
      <c r="H3" s="9"/>
      <c r="I3" s="9"/>
    </row>
    <row r="4" spans="7:9" ht="20.25">
      <c r="G4" s="14"/>
      <c r="H4" s="14"/>
      <c r="I4" s="14"/>
    </row>
    <row r="5" spans="1:15" s="16" customFormat="1" ht="30" customHeight="1">
      <c r="A5" s="63" t="s">
        <v>2</v>
      </c>
      <c r="B5" s="63"/>
      <c r="C5" s="63" t="s">
        <v>121</v>
      </c>
      <c r="D5" s="67" t="s">
        <v>119</v>
      </c>
      <c r="E5" s="71" t="s">
        <v>161</v>
      </c>
      <c r="F5" s="72"/>
      <c r="G5" s="70" t="s">
        <v>3</v>
      </c>
      <c r="H5" s="70"/>
      <c r="I5" s="70"/>
      <c r="J5" s="63" t="s">
        <v>161</v>
      </c>
      <c r="K5" s="64"/>
      <c r="L5" s="64"/>
      <c r="M5" s="64"/>
      <c r="N5" s="64"/>
      <c r="O5" s="64"/>
    </row>
    <row r="6" spans="1:15" s="16" customFormat="1" ht="19.5" customHeight="1">
      <c r="A6" s="70" t="s">
        <v>4</v>
      </c>
      <c r="B6" s="75" t="s">
        <v>5</v>
      </c>
      <c r="C6" s="63"/>
      <c r="D6" s="68"/>
      <c r="E6" s="73"/>
      <c r="F6" s="74"/>
      <c r="G6" s="77" t="s">
        <v>6</v>
      </c>
      <c r="H6" s="77" t="s">
        <v>7</v>
      </c>
      <c r="I6" s="77" t="s">
        <v>8</v>
      </c>
      <c r="J6" s="61" t="s">
        <v>163</v>
      </c>
      <c r="K6" s="62"/>
      <c r="L6" s="61" t="s">
        <v>162</v>
      </c>
      <c r="M6" s="62"/>
      <c r="N6" s="61" t="s">
        <v>164</v>
      </c>
      <c r="O6" s="62"/>
    </row>
    <row r="7" spans="1:15" s="16" customFormat="1" ht="37.5" customHeight="1">
      <c r="A7" s="70"/>
      <c r="B7" s="76"/>
      <c r="C7" s="63"/>
      <c r="D7" s="69"/>
      <c r="E7" s="60" t="s">
        <v>159</v>
      </c>
      <c r="F7" s="15" t="s">
        <v>160</v>
      </c>
      <c r="G7" s="78"/>
      <c r="H7" s="78"/>
      <c r="I7" s="78"/>
      <c r="J7" s="60" t="s">
        <v>159</v>
      </c>
      <c r="K7" s="15" t="s">
        <v>160</v>
      </c>
      <c r="L7" s="60" t="s">
        <v>159</v>
      </c>
      <c r="M7" s="15" t="s">
        <v>160</v>
      </c>
      <c r="N7" s="60" t="s">
        <v>159</v>
      </c>
      <c r="O7" s="15" t="s">
        <v>160</v>
      </c>
    </row>
    <row r="8" spans="1:15" ht="18.75" customHeight="1">
      <c r="A8" s="17"/>
      <c r="B8" s="18" t="s">
        <v>9</v>
      </c>
      <c r="C8" s="56">
        <v>3101178</v>
      </c>
      <c r="D8" s="56">
        <v>3160841.6</v>
      </c>
      <c r="E8" s="56">
        <f>D8-C8</f>
        <v>59663.60000000009</v>
      </c>
      <c r="F8" s="56">
        <f>D8/C8*100</f>
        <v>101.92390117561779</v>
      </c>
      <c r="G8" s="56">
        <v>3238180.33</v>
      </c>
      <c r="H8" s="56">
        <v>3429629.2300000004</v>
      </c>
      <c r="I8" s="56">
        <v>3568355</v>
      </c>
      <c r="J8" s="56">
        <f>G8-D8</f>
        <v>77338.72999999998</v>
      </c>
      <c r="K8" s="56">
        <f>G8/D8*100</f>
        <v>102.44677651673528</v>
      </c>
      <c r="L8" s="56">
        <f>H8-G8</f>
        <v>191448.90000000037</v>
      </c>
      <c r="M8" s="56">
        <f>H8/G8*100</f>
        <v>105.91223713597199</v>
      </c>
      <c r="N8" s="56">
        <f>I8-H8</f>
        <v>138725.76999999955</v>
      </c>
      <c r="O8" s="56">
        <f>I8/H8*100</f>
        <v>104.04492033093618</v>
      </c>
    </row>
    <row r="9" spans="1:9" s="21" customFormat="1" ht="35.25" customHeight="1" hidden="1">
      <c r="A9" s="19"/>
      <c r="B9" s="20" t="s">
        <v>10</v>
      </c>
      <c r="C9" s="54">
        <v>3102175.9</v>
      </c>
      <c r="D9" s="54">
        <v>3160841.6</v>
      </c>
      <c r="E9" s="54"/>
      <c r="F9" s="54"/>
      <c r="G9" s="54">
        <v>3238180.33</v>
      </c>
      <c r="H9" s="54">
        <v>3429629.2300000004</v>
      </c>
      <c r="I9" s="54">
        <v>3568355</v>
      </c>
    </row>
    <row r="10" spans="1:9" ht="15.75" hidden="1">
      <c r="A10" s="22"/>
      <c r="B10" s="23" t="s">
        <v>11</v>
      </c>
      <c r="C10" s="56">
        <v>2906217.6</v>
      </c>
      <c r="D10" s="56">
        <v>2951289.1</v>
      </c>
      <c r="E10" s="56"/>
      <c r="F10" s="56"/>
      <c r="G10" s="56">
        <v>3037332.33</v>
      </c>
      <c r="H10" s="56">
        <v>3228136.5300000003</v>
      </c>
      <c r="I10" s="56">
        <v>3367043.3</v>
      </c>
    </row>
    <row r="11" spans="1:15" ht="15.75">
      <c r="A11" s="25" t="s">
        <v>127</v>
      </c>
      <c r="B11" s="26" t="s">
        <v>12</v>
      </c>
      <c r="C11" s="54">
        <v>1933846.9</v>
      </c>
      <c r="D11" s="54">
        <v>2054942</v>
      </c>
      <c r="E11" s="54">
        <f aca="true" t="shared" si="0" ref="E11:E74">D11-C11</f>
        <v>121095.1000000001</v>
      </c>
      <c r="F11" s="54">
        <f aca="true" t="shared" si="1" ref="F11:F74">D11/C11*100</f>
        <v>106.26187626331745</v>
      </c>
      <c r="G11" s="54">
        <v>2060565.03</v>
      </c>
      <c r="H11" s="54">
        <v>2144159.0300000003</v>
      </c>
      <c r="I11" s="54">
        <v>2232127</v>
      </c>
      <c r="J11" s="54">
        <f aca="true" t="shared" si="2" ref="J11:J74">G11-D11</f>
        <v>5623.030000000028</v>
      </c>
      <c r="K11" s="54">
        <f aca="true" t="shared" si="3" ref="K11:K74">G11/D11*100</f>
        <v>100.27363448700741</v>
      </c>
      <c r="L11" s="54">
        <f aca="true" t="shared" si="4" ref="L11:L74">H11-G11</f>
        <v>83594.00000000023</v>
      </c>
      <c r="M11" s="54">
        <f aca="true" t="shared" si="5" ref="M11:M73">H11/G11*100</f>
        <v>104.05684842666676</v>
      </c>
      <c r="N11" s="54">
        <f aca="true" t="shared" si="6" ref="N11:N74">I11-H11</f>
        <v>87967.96999999974</v>
      </c>
      <c r="O11" s="54">
        <f aca="true" t="shared" si="7" ref="O11:O73">I11/H11*100</f>
        <v>104.10267936142776</v>
      </c>
    </row>
    <row r="12" spans="1:15" ht="15.75">
      <c r="A12" s="28" t="s">
        <v>13</v>
      </c>
      <c r="B12" s="29" t="s">
        <v>14</v>
      </c>
      <c r="C12" s="55">
        <v>728457.7000000001</v>
      </c>
      <c r="D12" s="55">
        <v>758630</v>
      </c>
      <c r="E12" s="55">
        <f t="shared" si="0"/>
        <v>30172.29999999993</v>
      </c>
      <c r="F12" s="55">
        <f t="shared" si="1"/>
        <v>104.14194262755407</v>
      </c>
      <c r="G12" s="55">
        <v>707055</v>
      </c>
      <c r="H12" s="55">
        <v>734541</v>
      </c>
      <c r="I12" s="55">
        <v>763921</v>
      </c>
      <c r="J12" s="55">
        <f t="shared" si="2"/>
        <v>-51575</v>
      </c>
      <c r="K12" s="55">
        <f t="shared" si="3"/>
        <v>93.20156070811858</v>
      </c>
      <c r="L12" s="55">
        <f t="shared" si="4"/>
        <v>27486</v>
      </c>
      <c r="M12" s="55">
        <f t="shared" si="5"/>
        <v>103.88739206992383</v>
      </c>
      <c r="N12" s="55">
        <f t="shared" si="6"/>
        <v>29380</v>
      </c>
      <c r="O12" s="55">
        <f t="shared" si="7"/>
        <v>103.99977673131929</v>
      </c>
    </row>
    <row r="13" spans="1:15" ht="15.75">
      <c r="A13" s="28" t="s">
        <v>128</v>
      </c>
      <c r="B13" s="29" t="s">
        <v>15</v>
      </c>
      <c r="C13" s="55">
        <v>1205389.2</v>
      </c>
      <c r="D13" s="55">
        <v>1296312</v>
      </c>
      <c r="E13" s="55">
        <f t="shared" si="0"/>
        <v>90922.80000000005</v>
      </c>
      <c r="F13" s="55">
        <f t="shared" si="1"/>
        <v>107.54302427796765</v>
      </c>
      <c r="G13" s="55">
        <v>1353510.03</v>
      </c>
      <c r="H13" s="55">
        <v>1409618.03</v>
      </c>
      <c r="I13" s="55">
        <v>1468206</v>
      </c>
      <c r="J13" s="55">
        <f t="shared" si="2"/>
        <v>57198.03000000003</v>
      </c>
      <c r="K13" s="55">
        <f t="shared" si="3"/>
        <v>104.4123660044804</v>
      </c>
      <c r="L13" s="55">
        <f t="shared" si="4"/>
        <v>56108</v>
      </c>
      <c r="M13" s="55">
        <f t="shared" si="5"/>
        <v>104.14537009378498</v>
      </c>
      <c r="N13" s="55">
        <f t="shared" si="6"/>
        <v>58587.96999999997</v>
      </c>
      <c r="O13" s="55">
        <f t="shared" si="7"/>
        <v>104.15630112222671</v>
      </c>
    </row>
    <row r="14" spans="1:15" ht="25.5">
      <c r="A14" s="25" t="s">
        <v>129</v>
      </c>
      <c r="B14" s="26" t="s">
        <v>16</v>
      </c>
      <c r="C14" s="54">
        <v>697835.0999999999</v>
      </c>
      <c r="D14" s="54">
        <v>636675.7000000001</v>
      </c>
      <c r="E14" s="54">
        <f t="shared" si="0"/>
        <v>-61159.39999999979</v>
      </c>
      <c r="F14" s="54">
        <f t="shared" si="1"/>
        <v>91.23583780752791</v>
      </c>
      <c r="G14" s="54">
        <v>698647.5</v>
      </c>
      <c r="H14" s="54">
        <v>734563.4</v>
      </c>
      <c r="I14" s="54">
        <v>756746.5</v>
      </c>
      <c r="J14" s="54">
        <f t="shared" si="2"/>
        <v>61971.79999999993</v>
      </c>
      <c r="K14" s="54">
        <f t="shared" si="3"/>
        <v>109.7336524701665</v>
      </c>
      <c r="L14" s="54">
        <f t="shared" si="4"/>
        <v>35915.90000000002</v>
      </c>
      <c r="M14" s="54">
        <f t="shared" si="5"/>
        <v>105.1407755699405</v>
      </c>
      <c r="N14" s="54">
        <f t="shared" si="6"/>
        <v>22183.099999999977</v>
      </c>
      <c r="O14" s="54">
        <f t="shared" si="7"/>
        <v>103.01990270683238</v>
      </c>
    </row>
    <row r="15" spans="1:15" ht="25.5">
      <c r="A15" s="25" t="s">
        <v>130</v>
      </c>
      <c r="B15" s="30" t="s">
        <v>17</v>
      </c>
      <c r="C15" s="54">
        <v>-2.9</v>
      </c>
      <c r="D15" s="54">
        <v>81.8</v>
      </c>
      <c r="E15" s="54">
        <f t="shared" si="0"/>
        <v>84.7</v>
      </c>
      <c r="F15" s="54">
        <f t="shared" si="1"/>
        <v>-2820.689655172414</v>
      </c>
      <c r="G15" s="54">
        <v>0</v>
      </c>
      <c r="H15" s="54">
        <v>0</v>
      </c>
      <c r="I15" s="54">
        <v>0</v>
      </c>
      <c r="J15" s="54">
        <f t="shared" si="2"/>
        <v>-81.8</v>
      </c>
      <c r="K15" s="54">
        <f t="shared" si="3"/>
        <v>0</v>
      </c>
      <c r="L15" s="54">
        <f t="shared" si="4"/>
        <v>0</v>
      </c>
      <c r="M15" s="54"/>
      <c r="N15" s="54">
        <f t="shared" si="6"/>
        <v>0</v>
      </c>
      <c r="O15" s="54"/>
    </row>
    <row r="16" spans="1:15" ht="15.75">
      <c r="A16" s="25" t="s">
        <v>131</v>
      </c>
      <c r="B16" s="26" t="s">
        <v>18</v>
      </c>
      <c r="C16" s="54">
        <v>255191.8</v>
      </c>
      <c r="D16" s="54">
        <v>243696</v>
      </c>
      <c r="E16" s="54">
        <f t="shared" si="0"/>
        <v>-11495.799999999988</v>
      </c>
      <c r="F16" s="54">
        <f t="shared" si="1"/>
        <v>95.49523142985002</v>
      </c>
      <c r="G16" s="54">
        <v>254368</v>
      </c>
      <c r="H16" s="54">
        <v>324508</v>
      </c>
      <c r="I16" s="54">
        <v>352518</v>
      </c>
      <c r="J16" s="54">
        <f t="shared" si="2"/>
        <v>10672</v>
      </c>
      <c r="K16" s="54">
        <f t="shared" si="3"/>
        <v>104.37922657737508</v>
      </c>
      <c r="L16" s="54">
        <f t="shared" si="4"/>
        <v>70140</v>
      </c>
      <c r="M16" s="54">
        <f t="shared" si="5"/>
        <v>127.57422317272614</v>
      </c>
      <c r="N16" s="54">
        <f t="shared" si="6"/>
        <v>28010</v>
      </c>
      <c r="O16" s="54">
        <f t="shared" si="7"/>
        <v>108.6315283444476</v>
      </c>
    </row>
    <row r="17" spans="1:15" ht="15.75">
      <c r="A17" s="28" t="s">
        <v>132</v>
      </c>
      <c r="B17" s="29" t="s">
        <v>19</v>
      </c>
      <c r="C17" s="55">
        <v>145822.09999999998</v>
      </c>
      <c r="D17" s="55">
        <v>128139</v>
      </c>
      <c r="E17" s="55">
        <f t="shared" si="0"/>
        <v>-17683.099999999977</v>
      </c>
      <c r="F17" s="55">
        <f t="shared" si="1"/>
        <v>87.87351162821</v>
      </c>
      <c r="G17" s="55">
        <v>137087</v>
      </c>
      <c r="H17" s="55">
        <v>202228</v>
      </c>
      <c r="I17" s="55">
        <v>227084</v>
      </c>
      <c r="J17" s="55">
        <f t="shared" si="2"/>
        <v>8948</v>
      </c>
      <c r="K17" s="55">
        <f t="shared" si="3"/>
        <v>106.98304185298777</v>
      </c>
      <c r="L17" s="55">
        <f t="shared" si="4"/>
        <v>65141</v>
      </c>
      <c r="M17" s="55">
        <f t="shared" si="5"/>
        <v>147.51799951855392</v>
      </c>
      <c r="N17" s="55">
        <f t="shared" si="6"/>
        <v>24856</v>
      </c>
      <c r="O17" s="55">
        <f t="shared" si="7"/>
        <v>112.29107739778863</v>
      </c>
    </row>
    <row r="18" spans="1:15" ht="15.75">
      <c r="A18" s="28" t="s">
        <v>133</v>
      </c>
      <c r="B18" s="29" t="s">
        <v>20</v>
      </c>
      <c r="C18" s="55">
        <v>109369.70000000001</v>
      </c>
      <c r="D18" s="55">
        <v>115557</v>
      </c>
      <c r="E18" s="55">
        <f t="shared" si="0"/>
        <v>6187.299999999988</v>
      </c>
      <c r="F18" s="55">
        <f t="shared" si="1"/>
        <v>105.65723413340258</v>
      </c>
      <c r="G18" s="55">
        <v>117281</v>
      </c>
      <c r="H18" s="55">
        <v>122280</v>
      </c>
      <c r="I18" s="55">
        <v>125434</v>
      </c>
      <c r="J18" s="55">
        <f t="shared" si="2"/>
        <v>1724</v>
      </c>
      <c r="K18" s="55">
        <f t="shared" si="3"/>
        <v>101.49190442811773</v>
      </c>
      <c r="L18" s="55">
        <f t="shared" si="4"/>
        <v>4999</v>
      </c>
      <c r="M18" s="55">
        <f t="shared" si="5"/>
        <v>104.26241249648281</v>
      </c>
      <c r="N18" s="55">
        <f t="shared" si="6"/>
        <v>3154</v>
      </c>
      <c r="O18" s="55">
        <f t="shared" si="7"/>
        <v>102.57932613673538</v>
      </c>
    </row>
    <row r="19" spans="1:15" ht="25.5">
      <c r="A19" s="25" t="s">
        <v>21</v>
      </c>
      <c r="B19" s="26" t="s">
        <v>22</v>
      </c>
      <c r="C19" s="54">
        <v>2.5</v>
      </c>
      <c r="D19" s="54">
        <v>4</v>
      </c>
      <c r="E19" s="54">
        <f t="shared" si="0"/>
        <v>1.5</v>
      </c>
      <c r="F19" s="54">
        <f t="shared" si="1"/>
        <v>160</v>
      </c>
      <c r="G19" s="54">
        <v>4</v>
      </c>
      <c r="H19" s="54">
        <v>4</v>
      </c>
      <c r="I19" s="54">
        <v>4</v>
      </c>
      <c r="J19" s="54">
        <f t="shared" si="2"/>
        <v>0</v>
      </c>
      <c r="K19" s="54">
        <f t="shared" si="3"/>
        <v>100</v>
      </c>
      <c r="L19" s="54">
        <f t="shared" si="4"/>
        <v>0</v>
      </c>
      <c r="M19" s="54">
        <f t="shared" si="5"/>
        <v>100</v>
      </c>
      <c r="N19" s="54">
        <f t="shared" si="6"/>
        <v>0</v>
      </c>
      <c r="O19" s="54">
        <f t="shared" si="7"/>
        <v>100</v>
      </c>
    </row>
    <row r="20" spans="1:15" ht="25.5">
      <c r="A20" s="28" t="s">
        <v>134</v>
      </c>
      <c r="B20" s="29" t="s">
        <v>23</v>
      </c>
      <c r="C20" s="55">
        <v>2.5</v>
      </c>
      <c r="D20" s="55">
        <v>4</v>
      </c>
      <c r="E20" s="55">
        <f t="shared" si="0"/>
        <v>1.5</v>
      </c>
      <c r="F20" s="55">
        <f t="shared" si="1"/>
        <v>160</v>
      </c>
      <c r="G20" s="55">
        <v>4</v>
      </c>
      <c r="H20" s="55">
        <v>4</v>
      </c>
      <c r="I20" s="55">
        <v>4</v>
      </c>
      <c r="J20" s="55">
        <f t="shared" si="2"/>
        <v>0</v>
      </c>
      <c r="K20" s="55">
        <f t="shared" si="3"/>
        <v>100</v>
      </c>
      <c r="L20" s="55">
        <f t="shared" si="4"/>
        <v>0</v>
      </c>
      <c r="M20" s="55">
        <f t="shared" si="5"/>
        <v>100</v>
      </c>
      <c r="N20" s="55">
        <f t="shared" si="6"/>
        <v>0</v>
      </c>
      <c r="O20" s="55">
        <f t="shared" si="7"/>
        <v>100</v>
      </c>
    </row>
    <row r="21" spans="1:15" ht="15.75">
      <c r="A21" s="25" t="s">
        <v>24</v>
      </c>
      <c r="B21" s="26" t="s">
        <v>25</v>
      </c>
      <c r="C21" s="54">
        <v>19342.000000000004</v>
      </c>
      <c r="D21" s="54">
        <v>15889.500000000002</v>
      </c>
      <c r="E21" s="54">
        <f t="shared" si="0"/>
        <v>-3452.500000000002</v>
      </c>
      <c r="F21" s="54">
        <f t="shared" si="1"/>
        <v>82.1502429945197</v>
      </c>
      <c r="G21" s="54">
        <v>23747.800000000003</v>
      </c>
      <c r="H21" s="54">
        <v>24902.100000000002</v>
      </c>
      <c r="I21" s="54">
        <v>25647.8</v>
      </c>
      <c r="J21" s="54">
        <f t="shared" si="2"/>
        <v>7858.300000000001</v>
      </c>
      <c r="K21" s="54">
        <f t="shared" si="3"/>
        <v>149.45593001667768</v>
      </c>
      <c r="L21" s="54">
        <f t="shared" si="4"/>
        <v>1154.2999999999993</v>
      </c>
      <c r="M21" s="54">
        <f t="shared" si="5"/>
        <v>104.86066077699829</v>
      </c>
      <c r="N21" s="54">
        <f t="shared" si="6"/>
        <v>745.6999999999971</v>
      </c>
      <c r="O21" s="54">
        <f t="shared" si="7"/>
        <v>102.99452656603256</v>
      </c>
    </row>
    <row r="22" spans="1:15" ht="57" customHeight="1">
      <c r="A22" s="31" t="s">
        <v>26</v>
      </c>
      <c r="B22" s="29" t="s">
        <v>27</v>
      </c>
      <c r="C22" s="55">
        <v>0</v>
      </c>
      <c r="D22" s="55">
        <v>122.5</v>
      </c>
      <c r="E22" s="55">
        <f t="shared" si="0"/>
        <v>122.5</v>
      </c>
      <c r="F22" s="55"/>
      <c r="G22" s="55">
        <v>125</v>
      </c>
      <c r="H22" s="55">
        <v>129</v>
      </c>
      <c r="I22" s="55">
        <v>141</v>
      </c>
      <c r="J22" s="55">
        <f t="shared" si="2"/>
        <v>2.5</v>
      </c>
      <c r="K22" s="55">
        <f t="shared" si="3"/>
        <v>102.04081632653062</v>
      </c>
      <c r="L22" s="55">
        <f t="shared" si="4"/>
        <v>4</v>
      </c>
      <c r="M22" s="55">
        <f t="shared" si="5"/>
        <v>103.2</v>
      </c>
      <c r="N22" s="55">
        <f t="shared" si="6"/>
        <v>12</v>
      </c>
      <c r="O22" s="55">
        <f t="shared" si="7"/>
        <v>109.30232558139534</v>
      </c>
    </row>
    <row r="23" spans="1:15" ht="36" customHeight="1">
      <c r="A23" s="31" t="s">
        <v>123</v>
      </c>
      <c r="B23" s="29" t="s">
        <v>124</v>
      </c>
      <c r="C23" s="55">
        <v>19342</v>
      </c>
      <c r="D23" s="55">
        <v>15767</v>
      </c>
      <c r="E23" s="55">
        <f t="shared" si="0"/>
        <v>-3575</v>
      </c>
      <c r="F23" s="55">
        <f t="shared" si="1"/>
        <v>81.51690621445559</v>
      </c>
      <c r="G23" s="55">
        <v>23622.8</v>
      </c>
      <c r="H23" s="55">
        <v>24773.1</v>
      </c>
      <c r="I23" s="55">
        <v>25506.8</v>
      </c>
      <c r="J23" s="55">
        <f t="shared" si="2"/>
        <v>7855.799999999999</v>
      </c>
      <c r="K23" s="55">
        <f t="shared" si="3"/>
        <v>149.82431661064248</v>
      </c>
      <c r="L23" s="55">
        <f t="shared" si="4"/>
        <v>1150.2999999999993</v>
      </c>
      <c r="M23" s="55">
        <f t="shared" si="5"/>
        <v>104.86944816025196</v>
      </c>
      <c r="N23" s="55">
        <f t="shared" si="6"/>
        <v>733.7000000000007</v>
      </c>
      <c r="O23" s="55">
        <f t="shared" si="7"/>
        <v>102.96168020958217</v>
      </c>
    </row>
    <row r="24" spans="1:15" ht="25.5">
      <c r="A24" s="25" t="s">
        <v>135</v>
      </c>
      <c r="B24" s="26" t="s">
        <v>28</v>
      </c>
      <c r="C24" s="54">
        <v>2.2</v>
      </c>
      <c r="D24" s="54">
        <v>0.1</v>
      </c>
      <c r="E24" s="54">
        <f t="shared" si="0"/>
        <v>-2.1</v>
      </c>
      <c r="F24" s="54">
        <f t="shared" si="1"/>
        <v>4.545454545454546</v>
      </c>
      <c r="G24" s="54">
        <v>0</v>
      </c>
      <c r="H24" s="54">
        <v>0</v>
      </c>
      <c r="I24" s="54">
        <v>0</v>
      </c>
      <c r="J24" s="54">
        <f t="shared" si="2"/>
        <v>-0.1</v>
      </c>
      <c r="K24" s="54">
        <f t="shared" si="3"/>
        <v>0</v>
      </c>
      <c r="L24" s="54">
        <f t="shared" si="4"/>
        <v>0</v>
      </c>
      <c r="M24" s="54"/>
      <c r="N24" s="54">
        <f t="shared" si="6"/>
        <v>0</v>
      </c>
      <c r="O24" s="54"/>
    </row>
    <row r="25" spans="1:15" ht="25.5" hidden="1">
      <c r="A25" s="28" t="s">
        <v>29</v>
      </c>
      <c r="B25" s="29" t="s">
        <v>30</v>
      </c>
      <c r="C25" s="55">
        <v>0</v>
      </c>
      <c r="D25" s="55">
        <v>0</v>
      </c>
      <c r="E25" s="54">
        <f t="shared" si="0"/>
        <v>0</v>
      </c>
      <c r="F25" s="54" t="e">
        <f t="shared" si="1"/>
        <v>#DIV/0!</v>
      </c>
      <c r="G25" s="55">
        <v>0</v>
      </c>
      <c r="H25" s="55">
        <v>0</v>
      </c>
      <c r="I25" s="55">
        <v>0</v>
      </c>
      <c r="J25" s="54">
        <f t="shared" si="2"/>
        <v>0</v>
      </c>
      <c r="K25" s="54" t="e">
        <f t="shared" si="3"/>
        <v>#DIV/0!</v>
      </c>
      <c r="L25" s="54">
        <f t="shared" si="4"/>
        <v>0</v>
      </c>
      <c r="M25" s="54" t="e">
        <f t="shared" si="5"/>
        <v>#DIV/0!</v>
      </c>
      <c r="N25" s="54">
        <f t="shared" si="6"/>
        <v>0</v>
      </c>
      <c r="O25" s="54" t="e">
        <f t="shared" si="7"/>
        <v>#DIV/0!</v>
      </c>
    </row>
    <row r="26" spans="1:15" ht="15.75" hidden="1">
      <c r="A26" s="22"/>
      <c r="B26" s="23" t="s">
        <v>31</v>
      </c>
      <c r="C26" s="56">
        <v>194960.5</v>
      </c>
      <c r="D26" s="56">
        <v>209552.49999999997</v>
      </c>
      <c r="E26" s="54">
        <f t="shared" si="0"/>
        <v>14591.99999999997</v>
      </c>
      <c r="F26" s="54">
        <f t="shared" si="1"/>
        <v>107.48459303294769</v>
      </c>
      <c r="G26" s="56">
        <v>200848</v>
      </c>
      <c r="H26" s="56">
        <v>201492.7</v>
      </c>
      <c r="I26" s="56">
        <v>201311.69999999998</v>
      </c>
      <c r="J26" s="54">
        <f t="shared" si="2"/>
        <v>-8704.49999999997</v>
      </c>
      <c r="K26" s="54">
        <f t="shared" si="3"/>
        <v>95.84614833991483</v>
      </c>
      <c r="L26" s="54">
        <f t="shared" si="4"/>
        <v>644.7000000000116</v>
      </c>
      <c r="M26" s="54">
        <f t="shared" si="5"/>
        <v>100.32098900661197</v>
      </c>
      <c r="N26" s="54">
        <f t="shared" si="6"/>
        <v>-181.0000000000291</v>
      </c>
      <c r="O26" s="54">
        <f t="shared" si="7"/>
        <v>99.9101704428994</v>
      </c>
    </row>
    <row r="27" spans="1:15" ht="15.75" hidden="1">
      <c r="A27" s="25"/>
      <c r="B27" s="26" t="s">
        <v>32</v>
      </c>
      <c r="C27" s="54">
        <v>195958.3</v>
      </c>
      <c r="D27" s="54">
        <v>209552.49999999997</v>
      </c>
      <c r="E27" s="54">
        <f t="shared" si="0"/>
        <v>13594.199999999983</v>
      </c>
      <c r="F27" s="54">
        <f t="shared" si="1"/>
        <v>106.93729227085558</v>
      </c>
      <c r="G27" s="54">
        <v>200848</v>
      </c>
      <c r="H27" s="54">
        <v>201492.7</v>
      </c>
      <c r="I27" s="54">
        <v>201311.69999999998</v>
      </c>
      <c r="J27" s="54">
        <f t="shared" si="2"/>
        <v>-8704.49999999997</v>
      </c>
      <c r="K27" s="54">
        <f t="shared" si="3"/>
        <v>95.84614833991483</v>
      </c>
      <c r="L27" s="54">
        <f t="shared" si="4"/>
        <v>644.7000000000116</v>
      </c>
      <c r="M27" s="54">
        <f t="shared" si="5"/>
        <v>100.32098900661197</v>
      </c>
      <c r="N27" s="54">
        <f t="shared" si="6"/>
        <v>-181.0000000000291</v>
      </c>
      <c r="O27" s="54">
        <f t="shared" si="7"/>
        <v>99.9101704428994</v>
      </c>
    </row>
    <row r="28" spans="1:15" ht="25.5">
      <c r="A28" s="25" t="s">
        <v>33</v>
      </c>
      <c r="B28" s="26" t="s">
        <v>34</v>
      </c>
      <c r="C28" s="54">
        <v>16347.599999999999</v>
      </c>
      <c r="D28" s="54">
        <v>12463.199999999999</v>
      </c>
      <c r="E28" s="54">
        <f t="shared" si="0"/>
        <v>-3884.3999999999996</v>
      </c>
      <c r="F28" s="54">
        <f t="shared" si="1"/>
        <v>76.23871393966087</v>
      </c>
      <c r="G28" s="54">
        <v>12721.199999999999</v>
      </c>
      <c r="H28" s="54">
        <v>12707.699999999999</v>
      </c>
      <c r="I28" s="54">
        <v>12690.199999999999</v>
      </c>
      <c r="J28" s="54">
        <f t="shared" si="2"/>
        <v>258</v>
      </c>
      <c r="K28" s="54">
        <f t="shared" si="3"/>
        <v>102.07009435778933</v>
      </c>
      <c r="L28" s="54">
        <f t="shared" si="4"/>
        <v>-13.5</v>
      </c>
      <c r="M28" s="54">
        <f t="shared" si="5"/>
        <v>99.89387793604378</v>
      </c>
      <c r="N28" s="54">
        <f t="shared" si="6"/>
        <v>-17.5</v>
      </c>
      <c r="O28" s="54">
        <f t="shared" si="7"/>
        <v>99.86228821895386</v>
      </c>
    </row>
    <row r="29" spans="1:15" ht="51">
      <c r="A29" s="28" t="s">
        <v>136</v>
      </c>
      <c r="B29" s="29" t="s">
        <v>35</v>
      </c>
      <c r="C29" s="55">
        <v>300</v>
      </c>
      <c r="D29" s="55">
        <v>60</v>
      </c>
      <c r="E29" s="55">
        <f t="shared" si="0"/>
        <v>-240</v>
      </c>
      <c r="F29" s="55">
        <f t="shared" si="1"/>
        <v>20</v>
      </c>
      <c r="G29" s="55">
        <v>0</v>
      </c>
      <c r="H29" s="55">
        <v>0</v>
      </c>
      <c r="I29" s="55">
        <v>0</v>
      </c>
      <c r="J29" s="55">
        <f t="shared" si="2"/>
        <v>-60</v>
      </c>
      <c r="K29" s="55">
        <f t="shared" si="3"/>
        <v>0</v>
      </c>
      <c r="L29" s="55">
        <f t="shared" si="4"/>
        <v>0</v>
      </c>
      <c r="M29" s="55"/>
      <c r="N29" s="55">
        <f t="shared" si="6"/>
        <v>0</v>
      </c>
      <c r="O29" s="55"/>
    </row>
    <row r="30" spans="1:15" ht="38.25">
      <c r="A30" s="28" t="s">
        <v>36</v>
      </c>
      <c r="B30" s="29" t="s">
        <v>37</v>
      </c>
      <c r="C30" s="55">
        <v>1121.9</v>
      </c>
      <c r="D30" s="55">
        <v>591.4</v>
      </c>
      <c r="E30" s="55">
        <f t="shared" si="0"/>
        <v>-530.5000000000001</v>
      </c>
      <c r="F30" s="55">
        <f t="shared" si="1"/>
        <v>52.714145645779475</v>
      </c>
      <c r="G30" s="55">
        <v>324</v>
      </c>
      <c r="H30" s="55">
        <v>310.9</v>
      </c>
      <c r="I30" s="55">
        <v>293.4</v>
      </c>
      <c r="J30" s="55">
        <f t="shared" si="2"/>
        <v>-267.4</v>
      </c>
      <c r="K30" s="55">
        <f t="shared" si="3"/>
        <v>54.78525532634427</v>
      </c>
      <c r="L30" s="55">
        <f t="shared" si="4"/>
        <v>-13.100000000000023</v>
      </c>
      <c r="M30" s="55">
        <f t="shared" si="5"/>
        <v>95.95679012345678</v>
      </c>
      <c r="N30" s="55">
        <f t="shared" si="6"/>
        <v>-17.5</v>
      </c>
      <c r="O30" s="55">
        <f t="shared" si="7"/>
        <v>94.37118044387263</v>
      </c>
    </row>
    <row r="31" spans="1:15" ht="63.75">
      <c r="A31" s="28" t="s">
        <v>38</v>
      </c>
      <c r="B31" s="29" t="s">
        <v>39</v>
      </c>
      <c r="C31" s="55">
        <v>11179.8</v>
      </c>
      <c r="D31" s="55">
        <v>8561.8</v>
      </c>
      <c r="E31" s="55">
        <f t="shared" si="0"/>
        <v>-2618</v>
      </c>
      <c r="F31" s="55">
        <f t="shared" si="1"/>
        <v>76.58276534463944</v>
      </c>
      <c r="G31" s="55">
        <v>9869.8</v>
      </c>
      <c r="H31" s="55">
        <v>9869.8</v>
      </c>
      <c r="I31" s="55">
        <v>9869.8</v>
      </c>
      <c r="J31" s="55">
        <f t="shared" si="2"/>
        <v>1308</v>
      </c>
      <c r="K31" s="55">
        <f t="shared" si="3"/>
        <v>115.27716134457708</v>
      </c>
      <c r="L31" s="55">
        <f t="shared" si="4"/>
        <v>0</v>
      </c>
      <c r="M31" s="55">
        <f t="shared" si="5"/>
        <v>100</v>
      </c>
      <c r="N31" s="55">
        <f t="shared" si="6"/>
        <v>0</v>
      </c>
      <c r="O31" s="55">
        <f t="shared" si="7"/>
        <v>100</v>
      </c>
    </row>
    <row r="32" spans="1:15" ht="76.5">
      <c r="A32" s="28" t="s">
        <v>137</v>
      </c>
      <c r="B32" s="32" t="s">
        <v>40</v>
      </c>
      <c r="C32" s="55">
        <v>0</v>
      </c>
      <c r="D32" s="55">
        <v>1.8</v>
      </c>
      <c r="E32" s="55">
        <f t="shared" si="0"/>
        <v>1.8</v>
      </c>
      <c r="F32" s="55"/>
      <c r="G32" s="55">
        <v>0</v>
      </c>
      <c r="H32" s="55">
        <v>0</v>
      </c>
      <c r="I32" s="55">
        <v>0</v>
      </c>
      <c r="J32" s="55">
        <f t="shared" si="2"/>
        <v>-1.8</v>
      </c>
      <c r="K32" s="55">
        <f t="shared" si="3"/>
        <v>0</v>
      </c>
      <c r="L32" s="55">
        <f t="shared" si="4"/>
        <v>0</v>
      </c>
      <c r="M32" s="55"/>
      <c r="N32" s="55">
        <f t="shared" si="6"/>
        <v>0</v>
      </c>
      <c r="O32" s="55"/>
    </row>
    <row r="33" spans="1:15" ht="38.25" hidden="1">
      <c r="A33" s="28" t="s">
        <v>41</v>
      </c>
      <c r="B33" s="29" t="s">
        <v>42</v>
      </c>
      <c r="C33" s="55">
        <v>0</v>
      </c>
      <c r="D33" s="55">
        <v>0</v>
      </c>
      <c r="E33" s="54">
        <f t="shared" si="0"/>
        <v>0</v>
      </c>
      <c r="F33" s="54" t="e">
        <f t="shared" si="1"/>
        <v>#DIV/0!</v>
      </c>
      <c r="G33" s="55">
        <v>0</v>
      </c>
      <c r="H33" s="55">
        <v>0</v>
      </c>
      <c r="I33" s="55">
        <v>0</v>
      </c>
      <c r="J33" s="55">
        <f t="shared" si="2"/>
        <v>0</v>
      </c>
      <c r="K33" s="55" t="e">
        <f t="shared" si="3"/>
        <v>#DIV/0!</v>
      </c>
      <c r="L33" s="55">
        <f t="shared" si="4"/>
        <v>0</v>
      </c>
      <c r="M33" s="55" t="e">
        <f t="shared" si="5"/>
        <v>#DIV/0!</v>
      </c>
      <c r="N33" s="55">
        <f t="shared" si="6"/>
        <v>0</v>
      </c>
      <c r="O33" s="55" t="e">
        <f t="shared" si="7"/>
        <v>#DIV/0!</v>
      </c>
    </row>
    <row r="34" spans="1:15" ht="76.5">
      <c r="A34" s="28" t="s">
        <v>138</v>
      </c>
      <c r="B34" s="29" t="s">
        <v>43</v>
      </c>
      <c r="C34" s="55">
        <v>3745.9</v>
      </c>
      <c r="D34" s="55">
        <v>3250</v>
      </c>
      <c r="E34" s="55">
        <f t="shared" si="0"/>
        <v>-495.9000000000001</v>
      </c>
      <c r="F34" s="55">
        <f t="shared" si="1"/>
        <v>86.76152593502229</v>
      </c>
      <c r="G34" s="55">
        <v>2527.4</v>
      </c>
      <c r="H34" s="55">
        <v>2527</v>
      </c>
      <c r="I34" s="55">
        <v>2527</v>
      </c>
      <c r="J34" s="55">
        <f t="shared" si="2"/>
        <v>-722.5999999999999</v>
      </c>
      <c r="K34" s="55">
        <f t="shared" si="3"/>
        <v>77.76615384615386</v>
      </c>
      <c r="L34" s="55">
        <f t="shared" si="4"/>
        <v>-0.40000000000009095</v>
      </c>
      <c r="M34" s="55">
        <f t="shared" si="5"/>
        <v>99.98417345889055</v>
      </c>
      <c r="N34" s="55">
        <f t="shared" si="6"/>
        <v>0</v>
      </c>
      <c r="O34" s="55">
        <f t="shared" si="7"/>
        <v>100</v>
      </c>
    </row>
    <row r="35" spans="1:15" ht="15.75">
      <c r="A35" s="25" t="s">
        <v>44</v>
      </c>
      <c r="B35" s="26" t="s">
        <v>45</v>
      </c>
      <c r="C35" s="54">
        <v>34729.899999999994</v>
      </c>
      <c r="D35" s="54">
        <v>32694</v>
      </c>
      <c r="E35" s="54">
        <f t="shared" si="0"/>
        <v>-2035.8999999999942</v>
      </c>
      <c r="F35" s="54">
        <f t="shared" si="1"/>
        <v>94.13790422661744</v>
      </c>
      <c r="G35" s="54">
        <v>27063.699999999997</v>
      </c>
      <c r="H35" s="54">
        <v>28144.9</v>
      </c>
      <c r="I35" s="54">
        <v>28363</v>
      </c>
      <c r="J35" s="54">
        <f t="shared" si="2"/>
        <v>-5630.300000000003</v>
      </c>
      <c r="K35" s="54">
        <f t="shared" si="3"/>
        <v>82.77879733284394</v>
      </c>
      <c r="L35" s="54">
        <f t="shared" si="4"/>
        <v>1081.2000000000044</v>
      </c>
      <c r="M35" s="54">
        <f t="shared" si="5"/>
        <v>103.99501915850384</v>
      </c>
      <c r="N35" s="54">
        <f t="shared" si="6"/>
        <v>218.09999999999854</v>
      </c>
      <c r="O35" s="54">
        <f t="shared" si="7"/>
        <v>100.77491836886966</v>
      </c>
    </row>
    <row r="36" spans="1:15" ht="15.75">
      <c r="A36" s="28" t="s">
        <v>139</v>
      </c>
      <c r="B36" s="29" t="s">
        <v>46</v>
      </c>
      <c r="C36" s="55">
        <v>4897.4</v>
      </c>
      <c r="D36" s="55">
        <v>4386.2</v>
      </c>
      <c r="E36" s="55">
        <f t="shared" si="0"/>
        <v>-511.1999999999998</v>
      </c>
      <c r="F36" s="55">
        <f t="shared" si="1"/>
        <v>89.56180830644833</v>
      </c>
      <c r="G36" s="55">
        <v>4308.3</v>
      </c>
      <c r="H36" s="55">
        <v>4953.1</v>
      </c>
      <c r="I36" s="55">
        <v>5150.7</v>
      </c>
      <c r="J36" s="55">
        <f t="shared" si="2"/>
        <v>-77.89999999999964</v>
      </c>
      <c r="K36" s="55">
        <f t="shared" si="3"/>
        <v>98.22397519492955</v>
      </c>
      <c r="L36" s="55">
        <f t="shared" si="4"/>
        <v>644.8000000000002</v>
      </c>
      <c r="M36" s="55">
        <f t="shared" si="5"/>
        <v>114.96646008866607</v>
      </c>
      <c r="N36" s="55">
        <f t="shared" si="6"/>
        <v>197.59999999999945</v>
      </c>
      <c r="O36" s="55">
        <f t="shared" si="7"/>
        <v>103.98942076679249</v>
      </c>
    </row>
    <row r="37" spans="1:15" ht="15.75">
      <c r="A37" s="53" t="s">
        <v>47</v>
      </c>
      <c r="B37" s="29" t="s">
        <v>48</v>
      </c>
      <c r="C37" s="55">
        <v>1511.8999999999999</v>
      </c>
      <c r="D37" s="55">
        <v>5301.3</v>
      </c>
      <c r="E37" s="55">
        <f t="shared" si="0"/>
        <v>3789.4000000000005</v>
      </c>
      <c r="F37" s="55">
        <f t="shared" si="1"/>
        <v>350.63826972683387</v>
      </c>
      <c r="G37" s="55">
        <v>601.3</v>
      </c>
      <c r="H37" s="55">
        <v>620.9</v>
      </c>
      <c r="I37" s="55">
        <v>641.4</v>
      </c>
      <c r="J37" s="55">
        <f t="shared" si="2"/>
        <v>-4700</v>
      </c>
      <c r="K37" s="55">
        <f t="shared" si="3"/>
        <v>11.342500896006639</v>
      </c>
      <c r="L37" s="55">
        <f t="shared" si="4"/>
        <v>19.600000000000023</v>
      </c>
      <c r="M37" s="55">
        <f t="shared" si="5"/>
        <v>103.25960419091969</v>
      </c>
      <c r="N37" s="55">
        <f t="shared" si="6"/>
        <v>20.5</v>
      </c>
      <c r="O37" s="55">
        <f t="shared" si="7"/>
        <v>103.30165888226767</v>
      </c>
    </row>
    <row r="38" spans="1:15" ht="15.75">
      <c r="A38" s="28" t="s">
        <v>140</v>
      </c>
      <c r="B38" s="29" t="s">
        <v>49</v>
      </c>
      <c r="C38" s="55">
        <v>28320.6</v>
      </c>
      <c r="D38" s="55">
        <v>23006.5</v>
      </c>
      <c r="E38" s="55">
        <f t="shared" si="0"/>
        <v>-5314.0999999999985</v>
      </c>
      <c r="F38" s="55">
        <f t="shared" si="1"/>
        <v>81.23592014293483</v>
      </c>
      <c r="G38" s="55">
        <v>22154.1</v>
      </c>
      <c r="H38" s="55">
        <v>22570.9</v>
      </c>
      <c r="I38" s="55">
        <v>22570.9</v>
      </c>
      <c r="J38" s="55">
        <f t="shared" si="2"/>
        <v>-852.4000000000015</v>
      </c>
      <c r="K38" s="55">
        <f t="shared" si="3"/>
        <v>96.29496011996609</v>
      </c>
      <c r="L38" s="55">
        <f t="shared" si="4"/>
        <v>416.8000000000029</v>
      </c>
      <c r="M38" s="55">
        <f t="shared" si="5"/>
        <v>101.88136733155488</v>
      </c>
      <c r="N38" s="55">
        <f t="shared" si="6"/>
        <v>0</v>
      </c>
      <c r="O38" s="55">
        <f t="shared" si="7"/>
        <v>100</v>
      </c>
    </row>
    <row r="39" spans="1:15" ht="38.25" hidden="1">
      <c r="A39" s="28" t="s">
        <v>50</v>
      </c>
      <c r="B39" s="29" t="s">
        <v>51</v>
      </c>
      <c r="C39" s="55">
        <v>0</v>
      </c>
      <c r="D39" s="55">
        <v>0</v>
      </c>
      <c r="E39" s="54">
        <f t="shared" si="0"/>
        <v>0</v>
      </c>
      <c r="F39" s="54" t="e">
        <f t="shared" si="1"/>
        <v>#DIV/0!</v>
      </c>
      <c r="G39" s="55">
        <v>0</v>
      </c>
      <c r="H39" s="55">
        <v>0</v>
      </c>
      <c r="I39" s="55">
        <v>0</v>
      </c>
      <c r="J39" s="54">
        <f t="shared" si="2"/>
        <v>0</v>
      </c>
      <c r="K39" s="54" t="e">
        <f t="shared" si="3"/>
        <v>#DIV/0!</v>
      </c>
      <c r="L39" s="54">
        <f t="shared" si="4"/>
        <v>0</v>
      </c>
      <c r="M39" s="54" t="e">
        <f t="shared" si="5"/>
        <v>#DIV/0!</v>
      </c>
      <c r="N39" s="54">
        <f t="shared" si="6"/>
        <v>0</v>
      </c>
      <c r="O39" s="54" t="e">
        <f t="shared" si="7"/>
        <v>#DIV/0!</v>
      </c>
    </row>
    <row r="40" spans="1:15" ht="76.5" hidden="1">
      <c r="A40" s="28" t="s">
        <v>52</v>
      </c>
      <c r="B40" s="29" t="s">
        <v>53</v>
      </c>
      <c r="C40" s="55">
        <v>0</v>
      </c>
      <c r="D40" s="55">
        <v>0</v>
      </c>
      <c r="E40" s="54">
        <f t="shared" si="0"/>
        <v>0</v>
      </c>
      <c r="F40" s="54" t="e">
        <f t="shared" si="1"/>
        <v>#DIV/0!</v>
      </c>
      <c r="G40" s="55">
        <v>0</v>
      </c>
      <c r="H40" s="55">
        <v>0</v>
      </c>
      <c r="I40" s="55">
        <v>0</v>
      </c>
      <c r="J40" s="54">
        <f t="shared" si="2"/>
        <v>0</v>
      </c>
      <c r="K40" s="54" t="e">
        <f t="shared" si="3"/>
        <v>#DIV/0!</v>
      </c>
      <c r="L40" s="54">
        <f t="shared" si="4"/>
        <v>0</v>
      </c>
      <c r="M40" s="54" t="e">
        <f t="shared" si="5"/>
        <v>#DIV/0!</v>
      </c>
      <c r="N40" s="54">
        <f t="shared" si="6"/>
        <v>0</v>
      </c>
      <c r="O40" s="54" t="e">
        <f t="shared" si="7"/>
        <v>#DIV/0!</v>
      </c>
    </row>
    <row r="41" spans="1:15" ht="25.5">
      <c r="A41" s="25" t="s">
        <v>54</v>
      </c>
      <c r="B41" s="26" t="s">
        <v>55</v>
      </c>
      <c r="C41" s="54">
        <v>10212.599999999999</v>
      </c>
      <c r="D41" s="54">
        <v>8941.6</v>
      </c>
      <c r="E41" s="54">
        <f t="shared" si="0"/>
        <v>-1270.9999999999982</v>
      </c>
      <c r="F41" s="54">
        <f t="shared" si="1"/>
        <v>87.5545894287449</v>
      </c>
      <c r="G41" s="54">
        <v>8349.7</v>
      </c>
      <c r="H41" s="54">
        <v>8142.799999999999</v>
      </c>
      <c r="I41" s="54">
        <v>7911.6</v>
      </c>
      <c r="J41" s="54">
        <f t="shared" si="2"/>
        <v>-591.8999999999996</v>
      </c>
      <c r="K41" s="54">
        <f t="shared" si="3"/>
        <v>93.38037935045182</v>
      </c>
      <c r="L41" s="54">
        <f t="shared" si="4"/>
        <v>-206.90000000000146</v>
      </c>
      <c r="M41" s="54">
        <f t="shared" si="5"/>
        <v>97.52206666107762</v>
      </c>
      <c r="N41" s="54">
        <f t="shared" si="6"/>
        <v>-231.1999999999989</v>
      </c>
      <c r="O41" s="54">
        <f t="shared" si="7"/>
        <v>97.16068182934619</v>
      </c>
    </row>
    <row r="42" spans="1:15" ht="15.75">
      <c r="A42" s="25" t="s">
        <v>56</v>
      </c>
      <c r="B42" s="26" t="s">
        <v>57</v>
      </c>
      <c r="C42" s="54">
        <v>965.4000000000001</v>
      </c>
      <c r="D42" s="54">
        <v>1064</v>
      </c>
      <c r="E42" s="54">
        <f t="shared" si="0"/>
        <v>98.59999999999991</v>
      </c>
      <c r="F42" s="54">
        <f t="shared" si="1"/>
        <v>110.21338305365651</v>
      </c>
      <c r="G42" s="54">
        <v>0</v>
      </c>
      <c r="H42" s="54">
        <v>0</v>
      </c>
      <c r="I42" s="54">
        <v>0</v>
      </c>
      <c r="J42" s="54">
        <f t="shared" si="2"/>
        <v>-1064</v>
      </c>
      <c r="K42" s="54">
        <f t="shared" si="3"/>
        <v>0</v>
      </c>
      <c r="L42" s="54">
        <f t="shared" si="4"/>
        <v>0</v>
      </c>
      <c r="M42" s="54"/>
      <c r="N42" s="54">
        <f t="shared" si="6"/>
        <v>0</v>
      </c>
      <c r="O42" s="54"/>
    </row>
    <row r="43" spans="1:15" ht="63.75">
      <c r="A43" s="28" t="s">
        <v>141</v>
      </c>
      <c r="B43" s="29" t="s">
        <v>58</v>
      </c>
      <c r="C43" s="55">
        <v>950.2</v>
      </c>
      <c r="D43" s="55">
        <v>646.1</v>
      </c>
      <c r="E43" s="55">
        <f t="shared" si="0"/>
        <v>-304.1</v>
      </c>
      <c r="F43" s="55">
        <f t="shared" si="1"/>
        <v>67.9962113239318</v>
      </c>
      <c r="G43" s="55">
        <v>0</v>
      </c>
      <c r="H43" s="55">
        <v>0</v>
      </c>
      <c r="I43" s="55">
        <v>0</v>
      </c>
      <c r="J43" s="55">
        <f t="shared" si="2"/>
        <v>-646.1</v>
      </c>
      <c r="K43" s="55">
        <f t="shared" si="3"/>
        <v>0</v>
      </c>
      <c r="L43" s="55">
        <f t="shared" si="4"/>
        <v>0</v>
      </c>
      <c r="M43" s="55"/>
      <c r="N43" s="55">
        <f t="shared" si="6"/>
        <v>0</v>
      </c>
      <c r="O43" s="55"/>
    </row>
    <row r="44" spans="1:15" ht="63.75" hidden="1">
      <c r="A44" s="28" t="s">
        <v>59</v>
      </c>
      <c r="B44" s="29" t="s">
        <v>60</v>
      </c>
      <c r="C44" s="55">
        <v>0</v>
      </c>
      <c r="D44" s="55">
        <v>0</v>
      </c>
      <c r="E44" s="55">
        <f t="shared" si="0"/>
        <v>0</v>
      </c>
      <c r="F44" s="55" t="e">
        <f t="shared" si="1"/>
        <v>#DIV/0!</v>
      </c>
      <c r="G44" s="55">
        <v>0</v>
      </c>
      <c r="H44" s="55">
        <v>0</v>
      </c>
      <c r="I44" s="55">
        <v>0</v>
      </c>
      <c r="J44" s="54">
        <f t="shared" si="2"/>
        <v>0</v>
      </c>
      <c r="K44" s="54" t="e">
        <f t="shared" si="3"/>
        <v>#DIV/0!</v>
      </c>
      <c r="L44" s="54">
        <f t="shared" si="4"/>
        <v>0</v>
      </c>
      <c r="M44" s="54" t="e">
        <f t="shared" si="5"/>
        <v>#DIV/0!</v>
      </c>
      <c r="N44" s="54">
        <f t="shared" si="6"/>
        <v>0</v>
      </c>
      <c r="O44" s="54" t="e">
        <f t="shared" si="7"/>
        <v>#DIV/0!</v>
      </c>
    </row>
    <row r="45" spans="1:15" ht="38.25" hidden="1">
      <c r="A45" s="28" t="s">
        <v>61</v>
      </c>
      <c r="B45" s="29" t="s">
        <v>62</v>
      </c>
      <c r="C45" s="55">
        <v>0</v>
      </c>
      <c r="D45" s="55">
        <v>0</v>
      </c>
      <c r="E45" s="55">
        <f t="shared" si="0"/>
        <v>0</v>
      </c>
      <c r="F45" s="55" t="e">
        <f t="shared" si="1"/>
        <v>#DIV/0!</v>
      </c>
      <c r="G45" s="55">
        <v>0</v>
      </c>
      <c r="H45" s="55">
        <v>0</v>
      </c>
      <c r="I45" s="55">
        <v>0</v>
      </c>
      <c r="J45" s="54">
        <f t="shared" si="2"/>
        <v>0</v>
      </c>
      <c r="K45" s="54" t="e">
        <f t="shared" si="3"/>
        <v>#DIV/0!</v>
      </c>
      <c r="L45" s="54">
        <f t="shared" si="4"/>
        <v>0</v>
      </c>
      <c r="M45" s="54" t="e">
        <f t="shared" si="5"/>
        <v>#DIV/0!</v>
      </c>
      <c r="N45" s="54">
        <f t="shared" si="6"/>
        <v>0</v>
      </c>
      <c r="O45" s="54" t="e">
        <f t="shared" si="7"/>
        <v>#DIV/0!</v>
      </c>
    </row>
    <row r="46" spans="1:15" ht="38.25">
      <c r="A46" s="28" t="s">
        <v>142</v>
      </c>
      <c r="B46" s="29" t="s">
        <v>63</v>
      </c>
      <c r="C46" s="55">
        <v>15.2</v>
      </c>
      <c r="D46" s="55">
        <v>417.9</v>
      </c>
      <c r="E46" s="55">
        <f t="shared" si="0"/>
        <v>402.7</v>
      </c>
      <c r="F46" s="55">
        <f t="shared" si="1"/>
        <v>2749.342105263158</v>
      </c>
      <c r="G46" s="55">
        <v>0</v>
      </c>
      <c r="H46" s="55">
        <v>0</v>
      </c>
      <c r="I46" s="55">
        <v>0</v>
      </c>
      <c r="J46" s="55">
        <f t="shared" si="2"/>
        <v>-417.9</v>
      </c>
      <c r="K46" s="54">
        <f t="shared" si="3"/>
        <v>0</v>
      </c>
      <c r="L46" s="54">
        <f t="shared" si="4"/>
        <v>0</v>
      </c>
      <c r="M46" s="54"/>
      <c r="N46" s="54">
        <f t="shared" si="6"/>
        <v>0</v>
      </c>
      <c r="O46" s="54"/>
    </row>
    <row r="47" spans="1:15" ht="15.75">
      <c r="A47" s="25" t="s">
        <v>64</v>
      </c>
      <c r="B47" s="26" t="s">
        <v>65</v>
      </c>
      <c r="C47" s="54">
        <v>210.3</v>
      </c>
      <c r="D47" s="54">
        <v>200</v>
      </c>
      <c r="E47" s="54">
        <f t="shared" si="0"/>
        <v>-10.300000000000011</v>
      </c>
      <c r="F47" s="54">
        <f t="shared" si="1"/>
        <v>95.1022349025202</v>
      </c>
      <c r="G47" s="54">
        <v>200</v>
      </c>
      <c r="H47" s="54">
        <v>200</v>
      </c>
      <c r="I47" s="54">
        <v>200</v>
      </c>
      <c r="J47" s="54">
        <f t="shared" si="2"/>
        <v>0</v>
      </c>
      <c r="K47" s="54">
        <f t="shared" si="3"/>
        <v>100</v>
      </c>
      <c r="L47" s="54">
        <f t="shared" si="4"/>
        <v>0</v>
      </c>
      <c r="M47" s="54">
        <f t="shared" si="5"/>
        <v>100</v>
      </c>
      <c r="N47" s="54">
        <f t="shared" si="6"/>
        <v>0</v>
      </c>
      <c r="O47" s="54">
        <f t="shared" si="7"/>
        <v>100</v>
      </c>
    </row>
    <row r="48" spans="1:15" ht="38.25">
      <c r="A48" s="28" t="s">
        <v>143</v>
      </c>
      <c r="B48" s="29" t="s">
        <v>66</v>
      </c>
      <c r="C48" s="55">
        <v>210.3</v>
      </c>
      <c r="D48" s="55">
        <v>200</v>
      </c>
      <c r="E48" s="55">
        <f t="shared" si="0"/>
        <v>-10.300000000000011</v>
      </c>
      <c r="F48" s="55">
        <f t="shared" si="1"/>
        <v>95.1022349025202</v>
      </c>
      <c r="G48" s="55">
        <v>200</v>
      </c>
      <c r="H48" s="55">
        <v>200</v>
      </c>
      <c r="I48" s="55">
        <v>200</v>
      </c>
      <c r="J48" s="55">
        <f t="shared" si="2"/>
        <v>0</v>
      </c>
      <c r="K48" s="55">
        <f t="shared" si="3"/>
        <v>100</v>
      </c>
      <c r="L48" s="55">
        <f t="shared" si="4"/>
        <v>0</v>
      </c>
      <c r="M48" s="55">
        <f t="shared" si="5"/>
        <v>100</v>
      </c>
      <c r="N48" s="55">
        <f t="shared" si="6"/>
        <v>0</v>
      </c>
      <c r="O48" s="55">
        <f t="shared" si="7"/>
        <v>100</v>
      </c>
    </row>
    <row r="49" spans="1:15" ht="15.75">
      <c r="A49" s="25" t="s">
        <v>67</v>
      </c>
      <c r="B49" s="26" t="s">
        <v>68</v>
      </c>
      <c r="C49" s="54">
        <v>128367.99999999999</v>
      </c>
      <c r="D49" s="54">
        <v>150364.9</v>
      </c>
      <c r="E49" s="54">
        <f t="shared" si="0"/>
        <v>21996.90000000001</v>
      </c>
      <c r="F49" s="54">
        <f t="shared" si="1"/>
        <v>117.13581266359219</v>
      </c>
      <c r="G49" s="54">
        <v>149522.7</v>
      </c>
      <c r="H49" s="54">
        <v>149250.6</v>
      </c>
      <c r="I49" s="54">
        <v>149108.1</v>
      </c>
      <c r="J49" s="54">
        <f t="shared" si="2"/>
        <v>-842.1999999999825</v>
      </c>
      <c r="K49" s="54">
        <f t="shared" si="3"/>
        <v>99.43989587995604</v>
      </c>
      <c r="L49" s="54">
        <f t="shared" si="4"/>
        <v>-272.1000000000058</v>
      </c>
      <c r="M49" s="54">
        <f t="shared" si="5"/>
        <v>99.81802094263948</v>
      </c>
      <c r="N49" s="54">
        <f t="shared" si="6"/>
        <v>-142.5</v>
      </c>
      <c r="O49" s="54">
        <f t="shared" si="7"/>
        <v>99.90452299689248</v>
      </c>
    </row>
    <row r="50" spans="1:15" ht="63.75">
      <c r="A50" s="28" t="s">
        <v>144</v>
      </c>
      <c r="B50" s="29" t="s">
        <v>69</v>
      </c>
      <c r="C50" s="55">
        <v>384</v>
      </c>
      <c r="D50" s="55">
        <v>100</v>
      </c>
      <c r="E50" s="55">
        <f t="shared" si="0"/>
        <v>-284</v>
      </c>
      <c r="F50" s="55">
        <f t="shared" si="1"/>
        <v>26.041666666666668</v>
      </c>
      <c r="G50" s="55">
        <v>120</v>
      </c>
      <c r="H50" s="55">
        <v>120</v>
      </c>
      <c r="I50" s="55">
        <v>120</v>
      </c>
      <c r="J50" s="55">
        <f t="shared" si="2"/>
        <v>20</v>
      </c>
      <c r="K50" s="55">
        <f t="shared" si="3"/>
        <v>120</v>
      </c>
      <c r="L50" s="55">
        <f t="shared" si="4"/>
        <v>0</v>
      </c>
      <c r="M50" s="55">
        <f t="shared" si="5"/>
        <v>100</v>
      </c>
      <c r="N50" s="55">
        <f t="shared" si="6"/>
        <v>0</v>
      </c>
      <c r="O50" s="55">
        <f t="shared" si="7"/>
        <v>100</v>
      </c>
    </row>
    <row r="51" spans="1:15" ht="33.75" customHeight="1">
      <c r="A51" s="28" t="s">
        <v>145</v>
      </c>
      <c r="B51" s="29" t="s">
        <v>70</v>
      </c>
      <c r="C51" s="55">
        <v>8.3</v>
      </c>
      <c r="D51" s="55">
        <v>1.1</v>
      </c>
      <c r="E51" s="55">
        <f t="shared" si="0"/>
        <v>-7.200000000000001</v>
      </c>
      <c r="F51" s="55">
        <f t="shared" si="1"/>
        <v>13.253012048192772</v>
      </c>
      <c r="G51" s="55">
        <v>2</v>
      </c>
      <c r="H51" s="55">
        <v>2</v>
      </c>
      <c r="I51" s="55">
        <v>2</v>
      </c>
      <c r="J51" s="55">
        <f t="shared" si="2"/>
        <v>0.8999999999999999</v>
      </c>
      <c r="K51" s="55">
        <f t="shared" si="3"/>
        <v>181.8181818181818</v>
      </c>
      <c r="L51" s="55">
        <f t="shared" si="4"/>
        <v>0</v>
      </c>
      <c r="M51" s="55">
        <f t="shared" si="5"/>
        <v>100</v>
      </c>
      <c r="N51" s="55">
        <f t="shared" si="6"/>
        <v>0</v>
      </c>
      <c r="O51" s="55">
        <f t="shared" si="7"/>
        <v>100</v>
      </c>
    </row>
    <row r="52" spans="1:15" ht="38.25">
      <c r="A52" s="28" t="s">
        <v>146</v>
      </c>
      <c r="B52" s="34" t="s">
        <v>71</v>
      </c>
      <c r="C52" s="55">
        <v>21</v>
      </c>
      <c r="D52" s="55">
        <v>40</v>
      </c>
      <c r="E52" s="55">
        <f t="shared" si="0"/>
        <v>19</v>
      </c>
      <c r="F52" s="55">
        <f t="shared" si="1"/>
        <v>190.47619047619045</v>
      </c>
      <c r="G52" s="55">
        <v>0</v>
      </c>
      <c r="H52" s="55">
        <v>0</v>
      </c>
      <c r="I52" s="55">
        <v>0</v>
      </c>
      <c r="J52" s="55">
        <f t="shared" si="2"/>
        <v>-40</v>
      </c>
      <c r="K52" s="55">
        <f t="shared" si="3"/>
        <v>0</v>
      </c>
      <c r="L52" s="55">
        <f t="shared" si="4"/>
        <v>0</v>
      </c>
      <c r="M52" s="55"/>
      <c r="N52" s="55">
        <f t="shared" si="6"/>
        <v>0</v>
      </c>
      <c r="O52" s="55"/>
    </row>
    <row r="53" spans="1:15" ht="51">
      <c r="A53" s="28" t="s">
        <v>147</v>
      </c>
      <c r="B53" s="29" t="s">
        <v>72</v>
      </c>
      <c r="C53" s="55">
        <v>3</v>
      </c>
      <c r="D53" s="55">
        <v>0</v>
      </c>
      <c r="E53" s="55">
        <f t="shared" si="0"/>
        <v>-3</v>
      </c>
      <c r="F53" s="55">
        <f t="shared" si="1"/>
        <v>0</v>
      </c>
      <c r="G53" s="55">
        <v>0</v>
      </c>
      <c r="H53" s="55">
        <v>0</v>
      </c>
      <c r="I53" s="55">
        <v>0</v>
      </c>
      <c r="J53" s="55">
        <f t="shared" si="2"/>
        <v>0</v>
      </c>
      <c r="K53" s="55"/>
      <c r="L53" s="55">
        <f t="shared" si="4"/>
        <v>0</v>
      </c>
      <c r="M53" s="55"/>
      <c r="N53" s="55">
        <f t="shared" si="6"/>
        <v>0</v>
      </c>
      <c r="O53" s="55"/>
    </row>
    <row r="54" spans="1:15" ht="63.75">
      <c r="A54" s="28" t="s">
        <v>148</v>
      </c>
      <c r="B54" s="29" t="s">
        <v>73</v>
      </c>
      <c r="C54" s="55">
        <v>10</v>
      </c>
      <c r="D54" s="55">
        <v>57.1</v>
      </c>
      <c r="E54" s="55">
        <f t="shared" si="0"/>
        <v>47.1</v>
      </c>
      <c r="F54" s="55">
        <f t="shared" si="1"/>
        <v>571</v>
      </c>
      <c r="G54" s="55">
        <v>20</v>
      </c>
      <c r="H54" s="55">
        <v>20</v>
      </c>
      <c r="I54" s="55">
        <v>20</v>
      </c>
      <c r="J54" s="55">
        <f t="shared" si="2"/>
        <v>-37.1</v>
      </c>
      <c r="K54" s="55">
        <f t="shared" si="3"/>
        <v>35.02626970227671</v>
      </c>
      <c r="L54" s="55">
        <f t="shared" si="4"/>
        <v>0</v>
      </c>
      <c r="M54" s="55">
        <f t="shared" si="5"/>
        <v>100</v>
      </c>
      <c r="N54" s="55">
        <f t="shared" si="6"/>
        <v>0</v>
      </c>
      <c r="O54" s="55">
        <f t="shared" si="7"/>
        <v>100</v>
      </c>
    </row>
    <row r="55" spans="1:15" ht="25.5">
      <c r="A55" s="28" t="s">
        <v>149</v>
      </c>
      <c r="B55" s="29" t="s">
        <v>74</v>
      </c>
      <c r="C55" s="55">
        <v>13.2</v>
      </c>
      <c r="D55" s="55">
        <v>65</v>
      </c>
      <c r="E55" s="55">
        <f t="shared" si="0"/>
        <v>51.8</v>
      </c>
      <c r="F55" s="55">
        <f t="shared" si="1"/>
        <v>492.4242424242425</v>
      </c>
      <c r="G55" s="55">
        <v>5</v>
      </c>
      <c r="H55" s="55">
        <v>5</v>
      </c>
      <c r="I55" s="55">
        <v>5</v>
      </c>
      <c r="J55" s="55">
        <f t="shared" si="2"/>
        <v>-60</v>
      </c>
      <c r="K55" s="55">
        <f t="shared" si="3"/>
        <v>7.6923076923076925</v>
      </c>
      <c r="L55" s="55">
        <f t="shared" si="4"/>
        <v>0</v>
      </c>
      <c r="M55" s="55">
        <f t="shared" si="5"/>
        <v>100</v>
      </c>
      <c r="N55" s="55">
        <f t="shared" si="6"/>
        <v>0</v>
      </c>
      <c r="O55" s="55">
        <f t="shared" si="7"/>
        <v>100</v>
      </c>
    </row>
    <row r="56" spans="1:15" ht="25.5">
      <c r="A56" s="28" t="s">
        <v>75</v>
      </c>
      <c r="B56" s="29" t="s">
        <v>76</v>
      </c>
      <c r="C56" s="55">
        <v>863.7</v>
      </c>
      <c r="D56" s="55">
        <v>696.3</v>
      </c>
      <c r="E56" s="55">
        <f t="shared" si="0"/>
        <v>-167.4000000000001</v>
      </c>
      <c r="F56" s="55">
        <f t="shared" si="1"/>
        <v>80.61827023271968</v>
      </c>
      <c r="G56" s="55">
        <v>593.0999999999999</v>
      </c>
      <c r="H56" s="55">
        <v>600.5</v>
      </c>
      <c r="I56" s="55">
        <v>600.5</v>
      </c>
      <c r="J56" s="55">
        <f t="shared" si="2"/>
        <v>-103.20000000000005</v>
      </c>
      <c r="K56" s="55">
        <f t="shared" si="3"/>
        <v>85.1788022404136</v>
      </c>
      <c r="L56" s="55">
        <f t="shared" si="4"/>
        <v>7.400000000000091</v>
      </c>
      <c r="M56" s="55">
        <f t="shared" si="5"/>
        <v>101.24768167256788</v>
      </c>
      <c r="N56" s="55">
        <f t="shared" si="6"/>
        <v>0</v>
      </c>
      <c r="O56" s="55">
        <f t="shared" si="7"/>
        <v>100</v>
      </c>
    </row>
    <row r="57" spans="1:15" ht="39.75" customHeight="1">
      <c r="A57" s="28" t="s">
        <v>150</v>
      </c>
      <c r="B57" s="29" t="s">
        <v>77</v>
      </c>
      <c r="C57" s="55">
        <v>0</v>
      </c>
      <c r="D57" s="55">
        <v>34</v>
      </c>
      <c r="E57" s="55">
        <f t="shared" si="0"/>
        <v>34</v>
      </c>
      <c r="F57" s="55"/>
      <c r="G57" s="55">
        <v>34</v>
      </c>
      <c r="H57" s="55">
        <v>34</v>
      </c>
      <c r="I57" s="55">
        <v>34</v>
      </c>
      <c r="J57" s="55">
        <f t="shared" si="2"/>
        <v>0</v>
      </c>
      <c r="K57" s="55">
        <f t="shared" si="3"/>
        <v>100</v>
      </c>
      <c r="L57" s="55">
        <f t="shared" si="4"/>
        <v>0</v>
      </c>
      <c r="M57" s="55">
        <f t="shared" si="5"/>
        <v>100</v>
      </c>
      <c r="N57" s="55">
        <f t="shared" si="6"/>
        <v>0</v>
      </c>
      <c r="O57" s="55">
        <f t="shared" si="7"/>
        <v>100</v>
      </c>
    </row>
    <row r="58" spans="1:15" ht="25.5">
      <c r="A58" s="28" t="s">
        <v>78</v>
      </c>
      <c r="B58" s="29" t="s">
        <v>79</v>
      </c>
      <c r="C58" s="55">
        <v>122264.8</v>
      </c>
      <c r="D58" s="55">
        <v>143410</v>
      </c>
      <c r="E58" s="55">
        <f t="shared" si="0"/>
        <v>21145.199999999997</v>
      </c>
      <c r="F58" s="55">
        <f t="shared" si="1"/>
        <v>117.29459337438084</v>
      </c>
      <c r="G58" s="55">
        <v>143412</v>
      </c>
      <c r="H58" s="55">
        <v>143414</v>
      </c>
      <c r="I58" s="55">
        <v>143414</v>
      </c>
      <c r="J58" s="55">
        <f t="shared" si="2"/>
        <v>2</v>
      </c>
      <c r="K58" s="55">
        <f t="shared" si="3"/>
        <v>100.00139460288682</v>
      </c>
      <c r="L58" s="55">
        <f t="shared" si="4"/>
        <v>2</v>
      </c>
      <c r="M58" s="55">
        <f t="shared" si="5"/>
        <v>100.00139458343793</v>
      </c>
      <c r="N58" s="55">
        <f t="shared" si="6"/>
        <v>0</v>
      </c>
      <c r="O58" s="55">
        <f t="shared" si="7"/>
        <v>100</v>
      </c>
    </row>
    <row r="59" spans="1:15" ht="51">
      <c r="A59" s="35" t="s">
        <v>80</v>
      </c>
      <c r="B59" s="29" t="s">
        <v>81</v>
      </c>
      <c r="C59" s="55">
        <v>609.4</v>
      </c>
      <c r="D59" s="55">
        <v>510</v>
      </c>
      <c r="E59" s="55">
        <f t="shared" si="0"/>
        <v>-99.39999999999998</v>
      </c>
      <c r="F59" s="55">
        <f t="shared" si="1"/>
        <v>83.68887430259272</v>
      </c>
      <c r="G59" s="55">
        <v>485</v>
      </c>
      <c r="H59" s="55">
        <v>490</v>
      </c>
      <c r="I59" s="55">
        <v>495</v>
      </c>
      <c r="J59" s="55">
        <f t="shared" si="2"/>
        <v>-25</v>
      </c>
      <c r="K59" s="55">
        <f t="shared" si="3"/>
        <v>95.09803921568627</v>
      </c>
      <c r="L59" s="55">
        <f t="shared" si="4"/>
        <v>5</v>
      </c>
      <c r="M59" s="55">
        <f t="shared" si="5"/>
        <v>101.03092783505154</v>
      </c>
      <c r="N59" s="55">
        <f t="shared" si="6"/>
        <v>5</v>
      </c>
      <c r="O59" s="55">
        <f t="shared" si="7"/>
        <v>101.0204081632653</v>
      </c>
    </row>
    <row r="60" spans="1:15" ht="63.75">
      <c r="A60" s="36" t="s">
        <v>151</v>
      </c>
      <c r="B60" s="29" t="s">
        <v>82</v>
      </c>
      <c r="C60" s="55">
        <v>133</v>
      </c>
      <c r="D60" s="55">
        <v>195</v>
      </c>
      <c r="E60" s="55">
        <f t="shared" si="0"/>
        <v>62</v>
      </c>
      <c r="F60" s="55">
        <f t="shared" si="1"/>
        <v>146.61654135338347</v>
      </c>
      <c r="G60" s="55">
        <v>152</v>
      </c>
      <c r="H60" s="55">
        <v>160</v>
      </c>
      <c r="I60" s="55">
        <v>169</v>
      </c>
      <c r="J60" s="55">
        <f t="shared" si="2"/>
        <v>-43</v>
      </c>
      <c r="K60" s="55">
        <f t="shared" si="3"/>
        <v>77.94871794871796</v>
      </c>
      <c r="L60" s="55">
        <f t="shared" si="4"/>
        <v>8</v>
      </c>
      <c r="M60" s="55">
        <f t="shared" si="5"/>
        <v>105.26315789473684</v>
      </c>
      <c r="N60" s="55">
        <f t="shared" si="6"/>
        <v>9</v>
      </c>
      <c r="O60" s="55">
        <f t="shared" si="7"/>
        <v>105.62499999999999</v>
      </c>
    </row>
    <row r="61" spans="1:15" ht="63.75">
      <c r="A61" s="36" t="s">
        <v>152</v>
      </c>
      <c r="B61" s="29" t="s">
        <v>83</v>
      </c>
      <c r="C61" s="55">
        <v>3121.8</v>
      </c>
      <c r="D61" s="55">
        <v>2500</v>
      </c>
      <c r="E61" s="55">
        <f t="shared" si="0"/>
        <v>-621.8000000000002</v>
      </c>
      <c r="F61" s="55">
        <f t="shared" si="1"/>
        <v>80.0820039720674</v>
      </c>
      <c r="G61" s="55">
        <v>3342</v>
      </c>
      <c r="H61" s="55">
        <v>3176</v>
      </c>
      <c r="I61" s="55">
        <v>3017</v>
      </c>
      <c r="J61" s="55">
        <f t="shared" si="2"/>
        <v>842</v>
      </c>
      <c r="K61" s="55">
        <f t="shared" si="3"/>
        <v>133.68</v>
      </c>
      <c r="L61" s="55">
        <f t="shared" si="4"/>
        <v>-166</v>
      </c>
      <c r="M61" s="55">
        <f t="shared" si="5"/>
        <v>95.03291442250149</v>
      </c>
      <c r="N61" s="55">
        <f t="shared" si="6"/>
        <v>-159</v>
      </c>
      <c r="O61" s="55">
        <f t="shared" si="7"/>
        <v>94.99370277078086</v>
      </c>
    </row>
    <row r="62" spans="1:15" ht="38.25">
      <c r="A62" s="35" t="s">
        <v>84</v>
      </c>
      <c r="B62" s="29" t="s">
        <v>85</v>
      </c>
      <c r="C62" s="55">
        <v>730.9</v>
      </c>
      <c r="D62" s="55">
        <v>574.1</v>
      </c>
      <c r="E62" s="55">
        <f t="shared" si="0"/>
        <v>-156.79999999999995</v>
      </c>
      <c r="F62" s="55">
        <f t="shared" si="1"/>
        <v>78.5469968531947</v>
      </c>
      <c r="G62" s="55">
        <v>879.5999999999999</v>
      </c>
      <c r="H62" s="55">
        <v>751.1</v>
      </c>
      <c r="I62" s="55">
        <v>753.5999999999999</v>
      </c>
      <c r="J62" s="55">
        <f t="shared" si="2"/>
        <v>305.4999999999999</v>
      </c>
      <c r="K62" s="55">
        <f t="shared" si="3"/>
        <v>153.2137258317366</v>
      </c>
      <c r="L62" s="55">
        <f t="shared" si="4"/>
        <v>-128.4999999999999</v>
      </c>
      <c r="M62" s="55">
        <f t="shared" si="5"/>
        <v>85.39108685766259</v>
      </c>
      <c r="N62" s="55">
        <f t="shared" si="6"/>
        <v>2.4999999999998863</v>
      </c>
      <c r="O62" s="55">
        <f t="shared" si="7"/>
        <v>100.33284516043135</v>
      </c>
    </row>
    <row r="63" spans="1:15" ht="25.5">
      <c r="A63" s="28" t="s">
        <v>86</v>
      </c>
      <c r="B63" s="29" t="s">
        <v>87</v>
      </c>
      <c r="C63" s="55">
        <v>-997.8</v>
      </c>
      <c r="D63" s="55">
        <v>0</v>
      </c>
      <c r="E63" s="55">
        <f t="shared" si="0"/>
        <v>997.8</v>
      </c>
      <c r="F63" s="55">
        <f t="shared" si="1"/>
        <v>0</v>
      </c>
      <c r="G63" s="55">
        <v>0</v>
      </c>
      <c r="H63" s="55">
        <v>0</v>
      </c>
      <c r="I63" s="55">
        <v>0</v>
      </c>
      <c r="J63" s="55">
        <f t="shared" si="2"/>
        <v>0</v>
      </c>
      <c r="K63" s="55"/>
      <c r="L63" s="55">
        <f t="shared" si="4"/>
        <v>0</v>
      </c>
      <c r="M63" s="55"/>
      <c r="N63" s="55">
        <f t="shared" si="6"/>
        <v>0</v>
      </c>
      <c r="O63" s="55"/>
    </row>
    <row r="64" spans="1:15" ht="15.75">
      <c r="A64" s="28" t="s">
        <v>88</v>
      </c>
      <c r="B64" s="29" t="s">
        <v>89</v>
      </c>
      <c r="C64" s="55">
        <v>5124.499999999999</v>
      </c>
      <c r="D64" s="55">
        <v>3824.7999999999997</v>
      </c>
      <c r="E64" s="55">
        <f t="shared" si="0"/>
        <v>-1299.6999999999994</v>
      </c>
      <c r="F64" s="55">
        <f t="shared" si="1"/>
        <v>74.63752561225486</v>
      </c>
      <c r="G64" s="55">
        <v>2990.7</v>
      </c>
      <c r="H64" s="55">
        <v>3046.7</v>
      </c>
      <c r="I64" s="55">
        <v>3038.8</v>
      </c>
      <c r="J64" s="55">
        <f t="shared" si="2"/>
        <v>-834.0999999999999</v>
      </c>
      <c r="K64" s="55">
        <f t="shared" si="3"/>
        <v>78.19232378163564</v>
      </c>
      <c r="L64" s="55">
        <f t="shared" si="4"/>
        <v>56</v>
      </c>
      <c r="M64" s="55">
        <f t="shared" si="5"/>
        <v>101.87247132778279</v>
      </c>
      <c r="N64" s="55">
        <f t="shared" si="6"/>
        <v>-7.899999999999636</v>
      </c>
      <c r="O64" s="55">
        <f t="shared" si="7"/>
        <v>99.74070305576527</v>
      </c>
    </row>
    <row r="65" spans="1:15" ht="25.5">
      <c r="A65" s="24" t="s">
        <v>90</v>
      </c>
      <c r="B65" s="38" t="s">
        <v>91</v>
      </c>
      <c r="C65" s="56">
        <f>C66+C75+C74+C79+C82</f>
        <v>11968232.8</v>
      </c>
      <c r="D65" s="56">
        <f>D66+D75+D74+D79+D82</f>
        <v>12981855.660000002</v>
      </c>
      <c r="E65" s="56">
        <f t="shared" si="0"/>
        <v>1013622.8600000013</v>
      </c>
      <c r="F65" s="56">
        <f t="shared" si="1"/>
        <v>108.46927760295573</v>
      </c>
      <c r="G65" s="56">
        <f>G66+G75+G74+G79+G82</f>
        <v>12323701.600000001</v>
      </c>
      <c r="H65" s="56">
        <f>H66+H75+H74+H79+H82</f>
        <v>11014472.900000002</v>
      </c>
      <c r="I65" s="56">
        <f>I66+I75+I74+I79+I82</f>
        <v>10574892.5</v>
      </c>
      <c r="J65" s="56">
        <f t="shared" si="2"/>
        <v>-658154.0600000005</v>
      </c>
      <c r="K65" s="56">
        <f t="shared" si="3"/>
        <v>94.93020044870842</v>
      </c>
      <c r="L65" s="56">
        <f t="shared" si="4"/>
        <v>-1309228.6999999993</v>
      </c>
      <c r="M65" s="56">
        <f t="shared" si="5"/>
        <v>89.37633559709042</v>
      </c>
      <c r="N65" s="56">
        <f t="shared" si="6"/>
        <v>-439580.40000000224</v>
      </c>
      <c r="O65" s="56">
        <f t="shared" si="7"/>
        <v>96.00906549055105</v>
      </c>
    </row>
    <row r="66" spans="1:15" ht="27.75" customHeight="1">
      <c r="A66" s="27" t="s">
        <v>92</v>
      </c>
      <c r="B66" s="39" t="s">
        <v>93</v>
      </c>
      <c r="C66" s="54">
        <f>C67+C71+C72+C73</f>
        <v>11894805.8</v>
      </c>
      <c r="D66" s="54">
        <f>D67+D71+D72+D73</f>
        <v>12919242</v>
      </c>
      <c r="E66" s="54">
        <f t="shared" si="0"/>
        <v>1024436.1999999993</v>
      </c>
      <c r="F66" s="54">
        <f t="shared" si="1"/>
        <v>108.61246679622126</v>
      </c>
      <c r="G66" s="54">
        <f>G67+G71+G72+G73</f>
        <v>12318101.600000001</v>
      </c>
      <c r="H66" s="54">
        <f>H67+H71+H72+H73</f>
        <v>11008872.900000002</v>
      </c>
      <c r="I66" s="54">
        <f>I67+I71+I72+I73</f>
        <v>10569292.5</v>
      </c>
      <c r="J66" s="54">
        <f t="shared" si="2"/>
        <v>-601140.3999999985</v>
      </c>
      <c r="K66" s="54">
        <f t="shared" si="3"/>
        <v>95.34693753704747</v>
      </c>
      <c r="L66" s="54">
        <f t="shared" si="4"/>
        <v>-1309228.6999999993</v>
      </c>
      <c r="M66" s="54">
        <f t="shared" si="5"/>
        <v>89.37150591451528</v>
      </c>
      <c r="N66" s="54">
        <f t="shared" si="6"/>
        <v>-439580.40000000224</v>
      </c>
      <c r="O66" s="54">
        <f t="shared" si="7"/>
        <v>96.00703537961637</v>
      </c>
    </row>
    <row r="67" spans="1:15" ht="25.5">
      <c r="A67" s="27" t="s">
        <v>94</v>
      </c>
      <c r="B67" s="39" t="s">
        <v>95</v>
      </c>
      <c r="C67" s="54">
        <f>C68+C69+C70</f>
        <v>8803201.3</v>
      </c>
      <c r="D67" s="54">
        <f>D68+D69+D70</f>
        <v>9622185.8</v>
      </c>
      <c r="E67" s="54">
        <f t="shared" si="0"/>
        <v>818984.5</v>
      </c>
      <c r="F67" s="54">
        <f t="shared" si="1"/>
        <v>109.30325766832118</v>
      </c>
      <c r="G67" s="54">
        <f>G68+G69+G70</f>
        <v>9645506.4</v>
      </c>
      <c r="H67" s="54">
        <f>H68+H69+H70</f>
        <v>9032349.3</v>
      </c>
      <c r="I67" s="54">
        <f>I68+I69+I70</f>
        <v>8773369.4</v>
      </c>
      <c r="J67" s="54">
        <f t="shared" si="2"/>
        <v>23320.599999999627</v>
      </c>
      <c r="K67" s="54">
        <f t="shared" si="3"/>
        <v>100.24236281116083</v>
      </c>
      <c r="L67" s="54">
        <f t="shared" si="4"/>
        <v>-613157.0999999996</v>
      </c>
      <c r="M67" s="54">
        <f t="shared" si="5"/>
        <v>93.64308026377962</v>
      </c>
      <c r="N67" s="54">
        <f t="shared" si="6"/>
        <v>-258979.90000000037</v>
      </c>
      <c r="O67" s="54">
        <f t="shared" si="7"/>
        <v>97.13275149799621</v>
      </c>
    </row>
    <row r="68" spans="1:15" ht="27" customHeight="1">
      <c r="A68" s="15" t="s">
        <v>153</v>
      </c>
      <c r="B68" s="41" t="s">
        <v>96</v>
      </c>
      <c r="C68" s="55">
        <v>8593190.4</v>
      </c>
      <c r="D68" s="55">
        <f>'[1]Форма № 1 Доходы'!$F$28</f>
        <v>9531054.4</v>
      </c>
      <c r="E68" s="55">
        <f t="shared" si="0"/>
        <v>937864</v>
      </c>
      <c r="F68" s="55">
        <f t="shared" si="1"/>
        <v>110.91403723580942</v>
      </c>
      <c r="G68" s="57">
        <v>9645506.4</v>
      </c>
      <c r="H68" s="57">
        <v>9032349.3</v>
      </c>
      <c r="I68" s="57">
        <v>8773369.4</v>
      </c>
      <c r="J68" s="56">
        <f t="shared" si="2"/>
        <v>114452</v>
      </c>
      <c r="K68" s="56">
        <f t="shared" si="3"/>
        <v>101.2008325122979</v>
      </c>
      <c r="L68" s="56">
        <f t="shared" si="4"/>
        <v>-613157.0999999996</v>
      </c>
      <c r="M68" s="56">
        <f t="shared" si="5"/>
        <v>93.64308026377962</v>
      </c>
      <c r="N68" s="56">
        <f t="shared" si="6"/>
        <v>-258979.90000000037</v>
      </c>
      <c r="O68" s="56">
        <f t="shared" si="7"/>
        <v>97.13275149799621</v>
      </c>
    </row>
    <row r="69" spans="1:15" ht="27" customHeight="1">
      <c r="A69" s="15" t="s">
        <v>155</v>
      </c>
      <c r="B69" s="41" t="s">
        <v>156</v>
      </c>
      <c r="C69" s="55">
        <v>210010.9</v>
      </c>
      <c r="D69" s="55">
        <v>0</v>
      </c>
      <c r="E69" s="55">
        <f t="shared" si="0"/>
        <v>-210010.9</v>
      </c>
      <c r="F69" s="55">
        <f t="shared" si="1"/>
        <v>0</v>
      </c>
      <c r="G69" s="55">
        <v>0</v>
      </c>
      <c r="H69" s="55">
        <v>0</v>
      </c>
      <c r="I69" s="55">
        <v>0</v>
      </c>
      <c r="J69" s="55">
        <f t="shared" si="2"/>
        <v>0</v>
      </c>
      <c r="K69" s="55"/>
      <c r="L69" s="55">
        <f t="shared" si="4"/>
        <v>0</v>
      </c>
      <c r="M69" s="55"/>
      <c r="N69" s="55">
        <f t="shared" si="6"/>
        <v>0</v>
      </c>
      <c r="O69" s="55"/>
    </row>
    <row r="70" spans="1:15" ht="40.5" customHeight="1">
      <c r="A70" s="15" t="s">
        <v>154</v>
      </c>
      <c r="B70" s="41" t="s">
        <v>97</v>
      </c>
      <c r="C70" s="55">
        <v>0</v>
      </c>
      <c r="D70" s="55">
        <f>'[1]Форма № 1 Доходы'!$F$30</f>
        <v>91131.4</v>
      </c>
      <c r="E70" s="55">
        <f t="shared" si="0"/>
        <v>91131.4</v>
      </c>
      <c r="F70" s="55"/>
      <c r="G70" s="55">
        <v>0</v>
      </c>
      <c r="H70" s="55">
        <v>0</v>
      </c>
      <c r="I70" s="55">
        <v>0</v>
      </c>
      <c r="J70" s="55">
        <f t="shared" si="2"/>
        <v>-91131.4</v>
      </c>
      <c r="K70" s="55">
        <f t="shared" si="3"/>
        <v>0</v>
      </c>
      <c r="L70" s="55">
        <f t="shared" si="4"/>
        <v>0</v>
      </c>
      <c r="M70" s="55"/>
      <c r="N70" s="55">
        <f t="shared" si="6"/>
        <v>0</v>
      </c>
      <c r="O70" s="55"/>
    </row>
    <row r="71" spans="1:15" ht="24" customHeight="1">
      <c r="A71" s="15" t="s">
        <v>98</v>
      </c>
      <c r="B71" s="42" t="s">
        <v>99</v>
      </c>
      <c r="C71" s="55">
        <v>990215.7</v>
      </c>
      <c r="D71" s="55">
        <f>'[1]Форма № 1 Доходы'!$F$33</f>
        <v>1581470.2000000002</v>
      </c>
      <c r="E71" s="55">
        <f t="shared" si="0"/>
        <v>591254.5000000002</v>
      </c>
      <c r="F71" s="55">
        <f t="shared" si="1"/>
        <v>159.70966729774133</v>
      </c>
      <c r="G71" s="57">
        <v>1646975.0999999994</v>
      </c>
      <c r="H71" s="57">
        <v>912337.8</v>
      </c>
      <c r="I71" s="57">
        <v>721781</v>
      </c>
      <c r="J71" s="55">
        <f t="shared" si="2"/>
        <v>65504.89999999921</v>
      </c>
      <c r="K71" s="55">
        <f t="shared" si="3"/>
        <v>104.14202556583103</v>
      </c>
      <c r="L71" s="55">
        <f t="shared" si="4"/>
        <v>-734637.2999999993</v>
      </c>
      <c r="M71" s="55">
        <f t="shared" si="5"/>
        <v>55.39475369117605</v>
      </c>
      <c r="N71" s="55">
        <f t="shared" si="6"/>
        <v>-190556.80000000005</v>
      </c>
      <c r="O71" s="55">
        <f t="shared" si="7"/>
        <v>79.11335034019197</v>
      </c>
    </row>
    <row r="72" spans="1:15" ht="15.75">
      <c r="A72" s="15" t="s">
        <v>100</v>
      </c>
      <c r="B72" s="42" t="s">
        <v>101</v>
      </c>
      <c r="C72" s="55">
        <v>1019452.4</v>
      </c>
      <c r="D72" s="55">
        <f>'[1]Форма № 1 Доходы'!$F$34</f>
        <v>1036767</v>
      </c>
      <c r="E72" s="55">
        <f t="shared" si="0"/>
        <v>17314.599999999977</v>
      </c>
      <c r="F72" s="55">
        <f t="shared" si="1"/>
        <v>101.69842162321655</v>
      </c>
      <c r="G72" s="57">
        <v>913123.3</v>
      </c>
      <c r="H72" s="57">
        <v>951484.4000000001</v>
      </c>
      <c r="I72" s="57">
        <v>961440.7000000001</v>
      </c>
      <c r="J72" s="55">
        <f t="shared" si="2"/>
        <v>-123643.69999999995</v>
      </c>
      <c r="K72" s="55">
        <f t="shared" si="3"/>
        <v>88.07410922608454</v>
      </c>
      <c r="L72" s="55">
        <f t="shared" si="4"/>
        <v>38361.10000000009</v>
      </c>
      <c r="M72" s="55">
        <f t="shared" si="5"/>
        <v>104.20108653453484</v>
      </c>
      <c r="N72" s="55">
        <f t="shared" si="6"/>
        <v>9956.29999999993</v>
      </c>
      <c r="O72" s="55">
        <f t="shared" si="7"/>
        <v>101.04639655679063</v>
      </c>
    </row>
    <row r="73" spans="1:15" ht="15.75">
      <c r="A73" s="15" t="s">
        <v>102</v>
      </c>
      <c r="B73" s="42" t="s">
        <v>103</v>
      </c>
      <c r="C73" s="55">
        <v>1081936.4</v>
      </c>
      <c r="D73" s="55">
        <f>'[1]Форма № 1 Доходы'!$F$35</f>
        <v>678819</v>
      </c>
      <c r="E73" s="55">
        <f t="shared" si="0"/>
        <v>-403117.3999999999</v>
      </c>
      <c r="F73" s="55">
        <f t="shared" si="1"/>
        <v>62.741118609189975</v>
      </c>
      <c r="G73" s="57">
        <v>112496.8</v>
      </c>
      <c r="H73" s="57">
        <v>112701.4</v>
      </c>
      <c r="I73" s="57">
        <v>112701.4</v>
      </c>
      <c r="J73" s="55">
        <f t="shared" si="2"/>
        <v>-566322.2</v>
      </c>
      <c r="K73" s="55">
        <f t="shared" si="3"/>
        <v>16.57242946941674</v>
      </c>
      <c r="L73" s="55">
        <f t="shared" si="4"/>
        <v>204.59999999999127</v>
      </c>
      <c r="M73" s="55">
        <f t="shared" si="5"/>
        <v>100.1818718399101</v>
      </c>
      <c r="N73" s="55">
        <f t="shared" si="6"/>
        <v>0</v>
      </c>
      <c r="O73" s="55">
        <f t="shared" si="7"/>
        <v>100</v>
      </c>
    </row>
    <row r="74" spans="1:15" ht="32.25" customHeight="1">
      <c r="A74" s="15" t="s">
        <v>104</v>
      </c>
      <c r="B74" s="33" t="s">
        <v>105</v>
      </c>
      <c r="C74" s="55">
        <v>89215.4</v>
      </c>
      <c r="D74" s="55">
        <f>'[1]Форма № 1 Доходы'!$F$37</f>
        <v>48961.16</v>
      </c>
      <c r="E74" s="55">
        <f t="shared" si="0"/>
        <v>-40254.23999999999</v>
      </c>
      <c r="F74" s="55">
        <f t="shared" si="1"/>
        <v>54.879718075578886</v>
      </c>
      <c r="G74" s="58">
        <v>0</v>
      </c>
      <c r="H74" s="58">
        <v>0</v>
      </c>
      <c r="I74" s="58">
        <v>0</v>
      </c>
      <c r="J74" s="55">
        <f t="shared" si="2"/>
        <v>-48961.16</v>
      </c>
      <c r="K74" s="55">
        <f t="shared" si="3"/>
        <v>0</v>
      </c>
      <c r="L74" s="55">
        <f t="shared" si="4"/>
        <v>0</v>
      </c>
      <c r="M74" s="55"/>
      <c r="N74" s="55">
        <f t="shared" si="6"/>
        <v>0</v>
      </c>
      <c r="O74" s="55"/>
    </row>
    <row r="75" spans="1:15" ht="25.5">
      <c r="A75" s="37" t="s">
        <v>106</v>
      </c>
      <c r="B75" s="26" t="s">
        <v>107</v>
      </c>
      <c r="C75" s="54">
        <f>C76</f>
        <v>114314.6</v>
      </c>
      <c r="D75" s="54">
        <f>D76</f>
        <v>7007.4</v>
      </c>
      <c r="E75" s="54">
        <f aca="true" t="shared" si="8" ref="E75:E84">D75-C75</f>
        <v>-107307.20000000001</v>
      </c>
      <c r="F75" s="54">
        <f aca="true" t="shared" si="9" ref="F75:F84">D75/C75*100</f>
        <v>6.129925661289109</v>
      </c>
      <c r="G75" s="54">
        <f>G76</f>
        <v>5600</v>
      </c>
      <c r="H75" s="54">
        <f>H76</f>
        <v>5600</v>
      </c>
      <c r="I75" s="54">
        <f>I76</f>
        <v>5600</v>
      </c>
      <c r="J75" s="54">
        <f aca="true" t="shared" si="10" ref="J75:J84">G75-D75</f>
        <v>-1407.3999999999996</v>
      </c>
      <c r="K75" s="54">
        <f aca="true" t="shared" si="11" ref="K75:K84">G75/D75*100</f>
        <v>79.91551788109713</v>
      </c>
      <c r="L75" s="54">
        <f aca="true" t="shared" si="12" ref="L75:L84">H75-G75</f>
        <v>0</v>
      </c>
      <c r="M75" s="54">
        <f>H75/G75*100</f>
        <v>100</v>
      </c>
      <c r="N75" s="54">
        <f aca="true" t="shared" si="13" ref="N75:N84">I75-H75</f>
        <v>0</v>
      </c>
      <c r="O75" s="54">
        <f>I75/H75*100</f>
        <v>100</v>
      </c>
    </row>
    <row r="76" spans="1:15" s="43" customFormat="1" ht="28.5" customHeight="1">
      <c r="A76" s="40" t="s">
        <v>108</v>
      </c>
      <c r="B76" s="39" t="s">
        <v>109</v>
      </c>
      <c r="C76" s="54">
        <f>C77+C78</f>
        <v>114314.6</v>
      </c>
      <c r="D76" s="54">
        <f>D77+D78</f>
        <v>7007.4</v>
      </c>
      <c r="E76" s="54">
        <f t="shared" si="8"/>
        <v>-107307.20000000001</v>
      </c>
      <c r="F76" s="54">
        <f t="shared" si="9"/>
        <v>6.129925661289109</v>
      </c>
      <c r="G76" s="54">
        <f>G77+G78</f>
        <v>5600</v>
      </c>
      <c r="H76" s="54">
        <f>H77+H78</f>
        <v>5600</v>
      </c>
      <c r="I76" s="54">
        <f>I77+I78</f>
        <v>5600</v>
      </c>
      <c r="J76" s="54">
        <f t="shared" si="10"/>
        <v>-1407.3999999999996</v>
      </c>
      <c r="K76" s="54">
        <f t="shared" si="11"/>
        <v>79.91551788109713</v>
      </c>
      <c r="L76" s="54">
        <f t="shared" si="12"/>
        <v>0</v>
      </c>
      <c r="M76" s="54">
        <f>H76/G76*100</f>
        <v>100</v>
      </c>
      <c r="N76" s="54">
        <f t="shared" si="13"/>
        <v>0</v>
      </c>
      <c r="O76" s="54">
        <f>I76/H76*100</f>
        <v>100</v>
      </c>
    </row>
    <row r="77" spans="1:15" s="43" customFormat="1" ht="38.25">
      <c r="A77" s="36" t="s">
        <v>125</v>
      </c>
      <c r="B77" s="29" t="s">
        <v>122</v>
      </c>
      <c r="C77" s="55">
        <v>41.1</v>
      </c>
      <c r="D77" s="54">
        <v>0</v>
      </c>
      <c r="E77" s="55">
        <f t="shared" si="8"/>
        <v>-41.1</v>
      </c>
      <c r="F77" s="55">
        <f t="shared" si="9"/>
        <v>0</v>
      </c>
      <c r="G77" s="54">
        <v>0</v>
      </c>
      <c r="H77" s="54">
        <v>0</v>
      </c>
      <c r="I77" s="54">
        <v>0</v>
      </c>
      <c r="J77" s="54">
        <f t="shared" si="10"/>
        <v>0</v>
      </c>
      <c r="K77" s="54"/>
      <c r="L77" s="54">
        <f t="shared" si="12"/>
        <v>0</v>
      </c>
      <c r="M77" s="54"/>
      <c r="N77" s="54">
        <f t="shared" si="13"/>
        <v>0</v>
      </c>
      <c r="O77" s="54"/>
    </row>
    <row r="78" spans="1:15" ht="25.5">
      <c r="A78" s="36" t="s">
        <v>126</v>
      </c>
      <c r="B78" s="29" t="s">
        <v>110</v>
      </c>
      <c r="C78" s="55">
        <v>114273.5</v>
      </c>
      <c r="D78" s="55">
        <f>'[1]Форма № 1 Доходы'!$F$39</f>
        <v>7007.4</v>
      </c>
      <c r="E78" s="55">
        <f t="shared" si="8"/>
        <v>-107266.1</v>
      </c>
      <c r="F78" s="55">
        <f t="shared" si="9"/>
        <v>6.132130371433447</v>
      </c>
      <c r="G78" s="55">
        <v>5600</v>
      </c>
      <c r="H78" s="55">
        <v>5600</v>
      </c>
      <c r="I78" s="55">
        <v>5600</v>
      </c>
      <c r="J78" s="55">
        <f t="shared" si="10"/>
        <v>-1407.3999999999996</v>
      </c>
      <c r="K78" s="55">
        <f t="shared" si="11"/>
        <v>79.91551788109713</v>
      </c>
      <c r="L78" s="55">
        <f t="shared" si="12"/>
        <v>0</v>
      </c>
      <c r="M78" s="55">
        <f>H78/G78*100</f>
        <v>100</v>
      </c>
      <c r="N78" s="55">
        <f t="shared" si="13"/>
        <v>0</v>
      </c>
      <c r="O78" s="55">
        <f>I78/H78*100</f>
        <v>100</v>
      </c>
    </row>
    <row r="79" spans="1:15" ht="76.5" customHeight="1">
      <c r="A79" s="27" t="s">
        <v>111</v>
      </c>
      <c r="B79" s="44" t="s">
        <v>112</v>
      </c>
      <c r="C79" s="54">
        <f>C80+C81</f>
        <v>8989.4</v>
      </c>
      <c r="D79" s="54">
        <f>D80+D81</f>
        <v>22576.8</v>
      </c>
      <c r="E79" s="54">
        <f t="shared" si="8"/>
        <v>13587.4</v>
      </c>
      <c r="F79" s="54">
        <f t="shared" si="9"/>
        <v>251.14913119896767</v>
      </c>
      <c r="G79" s="54">
        <f>G80+G81</f>
        <v>0</v>
      </c>
      <c r="H79" s="54">
        <f>H80+H81</f>
        <v>0</v>
      </c>
      <c r="I79" s="54">
        <f>I80+I81</f>
        <v>0</v>
      </c>
      <c r="J79" s="55">
        <f t="shared" si="10"/>
        <v>-22576.8</v>
      </c>
      <c r="K79" s="55">
        <f t="shared" si="11"/>
        <v>0</v>
      </c>
      <c r="L79" s="55">
        <f t="shared" si="12"/>
        <v>0</v>
      </c>
      <c r="M79" s="55"/>
      <c r="N79" s="55">
        <f t="shared" si="13"/>
        <v>0</v>
      </c>
      <c r="O79" s="55"/>
    </row>
    <row r="80" spans="1:15" ht="57" customHeight="1">
      <c r="A80" s="15" t="s">
        <v>113</v>
      </c>
      <c r="B80" s="41" t="s">
        <v>114</v>
      </c>
      <c r="C80" s="55">
        <v>3299.2</v>
      </c>
      <c r="D80" s="55">
        <v>5506.7</v>
      </c>
      <c r="E80" s="55">
        <f t="shared" si="8"/>
        <v>2207.5</v>
      </c>
      <c r="F80" s="55">
        <f t="shared" si="9"/>
        <v>166.91016003879727</v>
      </c>
      <c r="G80" s="57">
        <v>0</v>
      </c>
      <c r="H80" s="57">
        <v>0</v>
      </c>
      <c r="I80" s="57">
        <v>0</v>
      </c>
      <c r="J80" s="55">
        <f t="shared" si="10"/>
        <v>-5506.7</v>
      </c>
      <c r="K80" s="55">
        <f t="shared" si="11"/>
        <v>0</v>
      </c>
      <c r="L80" s="55">
        <f t="shared" si="12"/>
        <v>0</v>
      </c>
      <c r="M80" s="55"/>
      <c r="N80" s="55">
        <f t="shared" si="13"/>
        <v>0</v>
      </c>
      <c r="O80" s="55"/>
    </row>
    <row r="81" spans="1:15" ht="30" customHeight="1">
      <c r="A81" s="15" t="s">
        <v>115</v>
      </c>
      <c r="B81" s="41" t="s">
        <v>116</v>
      </c>
      <c r="C81" s="55">
        <v>5690.2</v>
      </c>
      <c r="D81" s="55">
        <f>16895.6+174.5</f>
        <v>17070.1</v>
      </c>
      <c r="E81" s="55">
        <f t="shared" si="8"/>
        <v>11379.899999999998</v>
      </c>
      <c r="F81" s="55">
        <f t="shared" si="9"/>
        <v>299.9912129626375</v>
      </c>
      <c r="G81" s="57">
        <v>0</v>
      </c>
      <c r="H81" s="57">
        <v>0</v>
      </c>
      <c r="I81" s="57">
        <v>0</v>
      </c>
      <c r="J81" s="55">
        <f t="shared" si="10"/>
        <v>-17070.1</v>
      </c>
      <c r="K81" s="55">
        <f t="shared" si="11"/>
        <v>0</v>
      </c>
      <c r="L81" s="55">
        <f t="shared" si="12"/>
        <v>0</v>
      </c>
      <c r="M81" s="55"/>
      <c r="N81" s="55">
        <f t="shared" si="13"/>
        <v>0</v>
      </c>
      <c r="O81" s="55"/>
    </row>
    <row r="82" spans="1:15" ht="45" customHeight="1">
      <c r="A82" s="27" t="s">
        <v>117</v>
      </c>
      <c r="B82" s="44" t="s">
        <v>118</v>
      </c>
      <c r="C82" s="54">
        <f>C83</f>
        <v>-139092.4</v>
      </c>
      <c r="D82" s="54">
        <f>D83</f>
        <v>-15931.7</v>
      </c>
      <c r="E82" s="54">
        <f t="shared" si="8"/>
        <v>123160.7</v>
      </c>
      <c r="F82" s="54">
        <f t="shared" si="9"/>
        <v>11.45404062335541</v>
      </c>
      <c r="G82" s="54">
        <f>G83</f>
        <v>0</v>
      </c>
      <c r="H82" s="54">
        <f>H83</f>
        <v>0</v>
      </c>
      <c r="I82" s="54">
        <f>I83</f>
        <v>0</v>
      </c>
      <c r="J82" s="54">
        <f t="shared" si="10"/>
        <v>15931.7</v>
      </c>
      <c r="K82" s="54">
        <f t="shared" si="11"/>
        <v>0</v>
      </c>
      <c r="L82" s="54">
        <f t="shared" si="12"/>
        <v>0</v>
      </c>
      <c r="M82" s="54"/>
      <c r="N82" s="54">
        <f t="shared" si="13"/>
        <v>0</v>
      </c>
      <c r="O82" s="54"/>
    </row>
    <row r="83" spans="1:15" ht="69" customHeight="1">
      <c r="A83" s="15" t="s">
        <v>158</v>
      </c>
      <c r="B83" s="52" t="s">
        <v>157</v>
      </c>
      <c r="C83" s="55">
        <v>-139092.4</v>
      </c>
      <c r="D83" s="55">
        <v>-15931.7</v>
      </c>
      <c r="E83" s="55">
        <f t="shared" si="8"/>
        <v>123160.7</v>
      </c>
      <c r="F83" s="55">
        <f t="shared" si="9"/>
        <v>11.45404062335541</v>
      </c>
      <c r="G83" s="57">
        <v>0</v>
      </c>
      <c r="H83" s="57">
        <v>0</v>
      </c>
      <c r="I83" s="57">
        <v>0</v>
      </c>
      <c r="J83" s="55">
        <f t="shared" si="10"/>
        <v>15931.7</v>
      </c>
      <c r="K83" s="55">
        <f t="shared" si="11"/>
        <v>0</v>
      </c>
      <c r="L83" s="55">
        <f t="shared" si="12"/>
        <v>0</v>
      </c>
      <c r="M83" s="55"/>
      <c r="N83" s="55">
        <f t="shared" si="13"/>
        <v>0</v>
      </c>
      <c r="O83" s="55"/>
    </row>
    <row r="84" spans="1:15" ht="30.75" customHeight="1">
      <c r="A84" s="79"/>
      <c r="B84" s="80"/>
      <c r="C84" s="54">
        <f>C65+C8</f>
        <v>15069410.8</v>
      </c>
      <c r="D84" s="54">
        <f>D65+D8</f>
        <v>16142697.260000002</v>
      </c>
      <c r="E84" s="54">
        <f t="shared" si="8"/>
        <v>1073286.460000001</v>
      </c>
      <c r="F84" s="54">
        <f t="shared" si="9"/>
        <v>107.12228549771834</v>
      </c>
      <c r="G84" s="54">
        <f>G65+G8</f>
        <v>15561881.930000002</v>
      </c>
      <c r="H84" s="54">
        <f>H65+H8</f>
        <v>14444102.130000003</v>
      </c>
      <c r="I84" s="54">
        <f>I65+I8</f>
        <v>14143247.5</v>
      </c>
      <c r="J84" s="54">
        <f t="shared" si="10"/>
        <v>-580815.3300000001</v>
      </c>
      <c r="K84" s="54">
        <f t="shared" si="11"/>
        <v>96.40199329365358</v>
      </c>
      <c r="L84" s="54">
        <f t="shared" si="12"/>
        <v>-1117779.7999999989</v>
      </c>
      <c r="M84" s="54">
        <f>H84/G84*100</f>
        <v>92.81719392919209</v>
      </c>
      <c r="N84" s="54">
        <f t="shared" si="13"/>
        <v>-300854.6300000027</v>
      </c>
      <c r="O84" s="54">
        <f>I84/H84*100</f>
        <v>97.91711089209805</v>
      </c>
    </row>
  </sheetData>
  <sheetProtection/>
  <mergeCells count="16">
    <mergeCell ref="A6:A7"/>
    <mergeCell ref="B6:B7"/>
    <mergeCell ref="G6:G7"/>
    <mergeCell ref="H6:H7"/>
    <mergeCell ref="I6:I7"/>
    <mergeCell ref="A84:B84"/>
    <mergeCell ref="J6:K6"/>
    <mergeCell ref="L6:M6"/>
    <mergeCell ref="N6:O6"/>
    <mergeCell ref="J5:O5"/>
    <mergeCell ref="B1:H1"/>
    <mergeCell ref="A5:B5"/>
    <mergeCell ref="C5:C7"/>
    <mergeCell ref="D5:D7"/>
    <mergeCell ref="G5:I5"/>
    <mergeCell ref="E5:F6"/>
  </mergeCells>
  <printOptions/>
  <pageMargins left="0.15748031496062992" right="0.1968503937007874" top="0.3937007874015748" bottom="0.2755905511811024" header="0.1968503937007874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Gnezdilova</cp:lastModifiedBy>
  <cp:lastPrinted>2017-10-19T10:16:03Z</cp:lastPrinted>
  <dcterms:created xsi:type="dcterms:W3CDTF">2017-10-18T08:26:30Z</dcterms:created>
  <dcterms:modified xsi:type="dcterms:W3CDTF">2017-10-26T09:02:09Z</dcterms:modified>
  <cp:category/>
  <cp:version/>
  <cp:contentType/>
  <cp:contentStatus/>
</cp:coreProperties>
</file>