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005" windowHeight="7215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РА'!$A$1:$F$107</definedName>
  </definedNames>
  <calcPr fullCalcOnLoad="1"/>
</workbook>
</file>

<file path=xl/sharedStrings.xml><?xml version="1.0" encoding="utf-8"?>
<sst xmlns="http://schemas.openxmlformats.org/spreadsheetml/2006/main" count="213" uniqueCount="213">
  <si>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</si>
  <si>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</si>
  <si>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</si>
  <si>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</si>
  <si>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</si>
  <si>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</si>
  <si>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</si>
  <si>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</si>
  <si>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</si>
  <si>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</si>
  <si>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</si>
  <si>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</si>
  <si>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</si>
  <si>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</si>
  <si>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</si>
  <si>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</si>
  <si>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</si>
  <si>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</si>
  <si>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</si>
  <si>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</si>
  <si>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</si>
  <si>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</si>
  <si>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</si>
  <si>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</si>
  <si>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</si>
  <si>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</si>
  <si>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</si>
  <si>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</si>
  <si>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</si>
  <si>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</si>
  <si>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</si>
  <si>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</si>
  <si>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</si>
  <si>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</si>
  <si>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</si>
  <si>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 на прибыль организаций, зачислявшийся до 1 января 2005 года в местные бюджеты</t>
  </si>
  <si>
    <t>00010901000000000110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</si>
  <si>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</si>
  <si>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</si>
  <si>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</si>
  <si>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</si>
  <si>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</si>
  <si>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</si>
  <si>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</si>
  <si>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</si>
  <si>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</si>
  <si>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</si>
  <si>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</si>
  <si>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</si>
  <si>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</si>
  <si>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</si>
  <si>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</si>
  <si>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</si>
  <si>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</si>
  <si>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</si>
  <si>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</si>
  <si>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</si>
  <si>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</si>
  <si>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</si>
  <si>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</si>
  <si>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</si>
  <si>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</si>
  <si>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</si>
  <si>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</si>
  <si>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</si>
  <si>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</si>
  <si>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</si>
  <si>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</si>
  <si>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</si>
  <si>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</si>
  <si>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</si>
  <si>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</si>
  <si>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</si>
  <si>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</si>
  <si>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</si>
  <si>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</si>
  <si>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</si>
  <si>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</si>
  <si>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</si>
  <si>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</si>
  <si>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</si>
  <si>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</si>
  <si>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</si>
  <si>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</si>
  <si>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</si>
  <si>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</si>
  <si>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</si>
  <si>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</si>
  <si>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</si>
  <si>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</si>
  <si>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</si>
  <si>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</si>
  <si>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</si>
  <si>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</si>
  <si>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</si>
  <si>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</si>
  <si>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</si>
  <si>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</si>
  <si>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</si>
  <si>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</si>
  <si>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</si>
  <si>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</si>
  <si>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</si>
  <si>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</si>
  <si>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</si>
  <si>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</si>
  <si>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</si>
  <si>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</si>
  <si>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</si>
  <si>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</si>
  <si>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</si>
  <si>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</si>
  <si>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</si>
  <si>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</si>
  <si>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</si>
  <si>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</si>
  <si>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</si>
  <si>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</si>
  <si>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00020302010020000180</t>
  </si>
  <si>
    <t>00020302040020000180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</si>
  <si>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</si>
  <si>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</si>
  <si>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</si>
  <si>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00020702000020000180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</si>
  <si>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</si>
  <si>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</si>
  <si>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</si>
  <si>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</si>
  <si>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</si>
  <si>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</si>
  <si>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</si>
  <si>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</si>
  <si>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</si>
  <si>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00021902000020000151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</si>
  <si>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</si>
  <si>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</si>
  <si>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</si>
  <si>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</si>
  <si>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</si>
  <si>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</si>
  <si>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Платежи за пользование природными ресурсами</t>
  </si>
  <si>
    <t>00010903000000000110</t>
  </si>
  <si>
    <t>00011618000000000140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</si>
  <si>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</si>
  <si>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</si>
  <si>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</si>
  <si>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00020302030020000180</t>
  </si>
  <si>
    <t>00020210000000000151</t>
  </si>
  <si>
    <t>00020215001000000151</t>
  </si>
  <si>
    <t>00020215002000000151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</si>
  <si>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</si>
  <si>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00020215009000000151</t>
  </si>
  <si>
    <t>Прочие дотации</t>
  </si>
  <si>
    <t>00020219999000000151</t>
  </si>
  <si>
    <t>00020220000000000151</t>
  </si>
  <si>
    <t>00020230000000000151</t>
  </si>
  <si>
    <t>00020240000000000151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</si>
  <si>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</si>
  <si>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</si>
  <si>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</si>
  <si>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</si>
  <si>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</si>
  <si>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</si>
  <si>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</si>
  <si>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</si>
  <si>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</si>
  <si>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</si>
  <si>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</si>
  <si>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</si>
  <si>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</si>
  <si>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</si>
  <si>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</si>
  <si>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</si>
  <si>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</si>
  <si>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</si>
  <si>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</si>
  <si>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Прочие налоги и сборы (по отмененным местным налогам и сборам)</t>
  </si>
  <si>
    <t>00010907000000000110</t>
  </si>
  <si>
    <t>Платежи от государственных и муниципальных унитарных проедприятий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</si>
  <si>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</si>
  <si>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</si>
  <si>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</si>
  <si>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</si>
  <si>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</si>
  <si>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</si>
  <si>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</si>
  <si>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</si>
  <si>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</si>
  <si>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</si>
  <si>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</si>
  <si>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</si>
  <si>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</si>
  <si>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</si>
  <si>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</si>
  <si>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</si>
  <si>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</si>
  <si>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Средства самообложения граждан</t>
  </si>
  <si>
    <t>00011714000000000180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</si>
  <si>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</si>
  <si>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</si>
  <si>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</si>
  <si>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</si>
  <si>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</si>
  <si>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</si>
  <si>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</si>
  <si>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</si>
  <si>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00011641000010000140</t>
  </si>
  <si>
    <t>Денежные взыскания (штрафы) за нарушение законодательства Российской Федерации об электроэнергетике</t>
  </si>
  <si>
    <t>00020400000000000000</t>
  </si>
  <si>
    <t>Безвозмездные поступления от негосударственных организаций</t>
  </si>
  <si>
    <t>Исполнено на 01.10.2016 года</t>
  </si>
  <si>
    <t>Исполнено на 01.10.2017 года</t>
  </si>
  <si>
    <t>Сведения об исполнении консолидированного бюджета Республики Алтай по доходам в разрезе видов доходов за 9 месяцев 2017 года в сравнении с  9 месяцами 2016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</si>
</sst>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75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Alignment="1">
      <alignment horizontal="center" vertical="center"/>
    </xf>
    <xf numFmtId="0" fontId="6" fillId="33" borderId="12" xfId="0" applyFont="1" applyFill="1" applyBorder="1" applyAlignment="1">
      <alignment horizontal="justify" vertical="top" wrapText="1"/>
    </xf>
    <xf numFmtId="49" fontId="6" fillId="33" borderId="0" xfId="0" applyNumberFormat="1" applyFont="1" applyFill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46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83" fontId="6" fillId="0" borderId="12" xfId="0" applyNumberFormat="1" applyFont="1" applyFill="1" applyBorder="1" applyAlignment="1">
      <alignment horizontal="center" vertical="center"/>
    </xf>
    <xf numFmtId="183" fontId="5" fillId="33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183" fontId="6" fillId="33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>
      <alignment horizontal="center" vertical="center"/>
    </xf>
    <xf numFmtId="0" fontId="6" fillId="0" borderId="14" xfId="33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6" fillId="0" borderId="14" xfId="34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="80" zoomScaleNormal="80" zoomScalePageLayoutView="0" workbookViewId="0" topLeftCell="A1">
      <pane xSplit="2" ySplit="4" topLeftCell="C3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F1"/>
    </sheetView>
  </sheetViews>
  <sheetFormatPr defaultColWidth="8.7109375" defaultRowHeight="15"/>
  <cols>
    <col min="1" max="1" width="39.421875" style="10" customWidth="1"/>
    <col min="2" max="2" width="28.57421875" style="5" customWidth="1"/>
    <col min="3" max="3" width="18.8515625" style="1" customWidth="1"/>
    <col min="4" max="4" width="19.7109375" style="1" customWidth="1"/>
    <col min="5" max="5" width="15.8515625" style="1" bestFit="1" customWidth="1"/>
    <col min="6" max="6" width="13.140625" style="1" customWidth="1"/>
    <col min="7" max="245" width="8.7109375" style="1" customWidth="1"/>
    <col min="246" max="246" width="3.57421875" style="1" customWidth="1"/>
    <col min="247" max="247" width="22.28125" style="1" customWidth="1"/>
    <col min="248" max="248" width="15.8515625" style="1" customWidth="1"/>
    <col min="249" max="249" width="15.140625" style="1" customWidth="1"/>
    <col min="250" max="250" width="15.57421875" style="1" customWidth="1"/>
    <col min="251" max="251" width="14.421875" style="1" bestFit="1" customWidth="1"/>
    <col min="252" max="252" width="14.140625" style="1" customWidth="1"/>
    <col min="253" max="16384" width="8.7109375" style="1" customWidth="1"/>
  </cols>
  <sheetData>
    <row r="1" spans="1:7" ht="41.25" customHeight="1">
      <c r="A1" s="35" t="s">
        <v>212</v>
      </c>
      <c r="B1" s="36"/>
      <c r="C1" s="36"/>
      <c r="D1" s="36"/>
      <c r="E1" s="36"/>
      <c r="F1" s="36"/>
      <c r="G1" s="15"/>
    </row>
    <row r="2" spans="1:6" ht="15.75">
      <c r="A2" s="11"/>
      <c r="B2" s="6"/>
      <c r="C2" s="24"/>
      <c r="F2" s="3" t="s">
        <v>139</v>
      </c>
    </row>
    <row r="3" spans="1:6" ht="22.5" customHeight="1">
      <c r="A3" s="31" t="s">
        <v>134</v>
      </c>
      <c r="B3" s="37" t="s">
        <v>135</v>
      </c>
      <c r="C3" s="38" t="s">
        <v>210</v>
      </c>
      <c r="D3" s="38" t="s">
        <v>211</v>
      </c>
      <c r="E3" s="33" t="s">
        <v>136</v>
      </c>
      <c r="F3" s="34"/>
    </row>
    <row r="4" spans="1:6" s="2" customFormat="1" ht="60" customHeight="1">
      <c r="A4" s="32"/>
      <c r="B4" s="32"/>
      <c r="C4" s="39"/>
      <c r="D4" s="39"/>
      <c r="E4" s="8" t="s">
        <v>137</v>
      </c>
      <c r="F4" s="7" t="s">
        <v>138</v>
      </c>
    </row>
    <row r="5" spans="1:6" ht="15.75">
      <c r="A5" s="14" t="s">
        <v>0</v>
      </c>
      <c r="B5" s="7" t="s">
        <v>1</v>
      </c>
      <c r="C5" s="25">
        <f>C6+C83</f>
        <v>12920271.569679998</v>
      </c>
      <c r="D5" s="25">
        <f>D6+D83</f>
        <v>12782430.648</v>
      </c>
      <c r="E5" s="25">
        <f>D5-C5</f>
        <v>-137840.92167999782</v>
      </c>
      <c r="F5" s="25">
        <f>D5/C5*100</f>
        <v>98.93314222586878</v>
      </c>
    </row>
    <row r="6" spans="1:6" ht="31.5">
      <c r="A6" s="12" t="s">
        <v>2</v>
      </c>
      <c r="B6" s="4" t="s">
        <v>3</v>
      </c>
      <c r="C6" s="26">
        <f>C7+C37</f>
        <v>3575410.529679999</v>
      </c>
      <c r="D6" s="27">
        <f>D7+D37</f>
        <v>3769375.184</v>
      </c>
      <c r="E6" s="27">
        <f aca="true" t="shared" si="0" ref="E6:E106">D6-C6</f>
        <v>193964.65432000067</v>
      </c>
      <c r="F6" s="27">
        <f aca="true" t="shared" si="1" ref="F6:F106">D6/C6*100</f>
        <v>105.4249617690017</v>
      </c>
    </row>
    <row r="7" spans="1:6" ht="15.75">
      <c r="A7" s="12" t="s">
        <v>4</v>
      </c>
      <c r="B7" s="4"/>
      <c r="C7" s="26">
        <f>C8+C11+C13+C18+C23+C26+C31</f>
        <v>3279393.8996799993</v>
      </c>
      <c r="D7" s="27">
        <f>D8+D11+D13+D18+D23+D26+D31</f>
        <v>3461315.733</v>
      </c>
      <c r="E7" s="27">
        <f t="shared" si="0"/>
        <v>181921.83332000067</v>
      </c>
      <c r="F7" s="27">
        <f t="shared" si="1"/>
        <v>105.54742244710988</v>
      </c>
    </row>
    <row r="8" spans="1:6" ht="15.75">
      <c r="A8" s="13" t="s">
        <v>5</v>
      </c>
      <c r="B8" s="7" t="s">
        <v>6</v>
      </c>
      <c r="C8" s="28">
        <f>SUM(C9:C10)</f>
        <v>2020883.2689999999</v>
      </c>
      <c r="D8" s="25">
        <f>D9+D10</f>
        <v>2274734.5020000003</v>
      </c>
      <c r="E8" s="25">
        <f t="shared" si="0"/>
        <v>253851.23300000047</v>
      </c>
      <c r="F8" s="25">
        <f t="shared" si="1"/>
        <v>112.56140010133365</v>
      </c>
    </row>
    <row r="9" spans="1:6" ht="15.75">
      <c r="A9" s="13" t="s">
        <v>7</v>
      </c>
      <c r="B9" s="7" t="s">
        <v>8</v>
      </c>
      <c r="C9" s="28">
        <v>541966.036</v>
      </c>
      <c r="D9" s="25">
        <v>663804.979</v>
      </c>
      <c r="E9" s="25">
        <f t="shared" si="0"/>
        <v>121838.94300000009</v>
      </c>
      <c r="F9" s="25">
        <f t="shared" si="1"/>
        <v>122.48091852752192</v>
      </c>
    </row>
    <row r="10" spans="1:6" ht="15.75">
      <c r="A10" s="13" t="s">
        <v>9</v>
      </c>
      <c r="B10" s="7" t="s">
        <v>10</v>
      </c>
      <c r="C10" s="28">
        <v>1478917.233</v>
      </c>
      <c r="D10" s="25">
        <v>1610929.523</v>
      </c>
      <c r="E10" s="25">
        <f t="shared" si="0"/>
        <v>132012.29000000004</v>
      </c>
      <c r="F10" s="25">
        <f t="shared" si="1"/>
        <v>108.92627978458347</v>
      </c>
    </row>
    <row r="11" spans="1:6" ht="63">
      <c r="A11" s="13" t="s">
        <v>11</v>
      </c>
      <c r="B11" s="7" t="s">
        <v>12</v>
      </c>
      <c r="C11" s="28">
        <f>C12</f>
        <v>569638.416</v>
      </c>
      <c r="D11" s="25">
        <f>D12</f>
        <v>513433.54</v>
      </c>
      <c r="E11" s="25">
        <f t="shared" si="0"/>
        <v>-56204.87599999999</v>
      </c>
      <c r="F11" s="25">
        <f t="shared" si="1"/>
        <v>90.13323637919814</v>
      </c>
    </row>
    <row r="12" spans="1:6" ht="47.25">
      <c r="A12" s="13" t="s">
        <v>13</v>
      </c>
      <c r="B12" s="7" t="s">
        <v>14</v>
      </c>
      <c r="C12" s="28">
        <v>569638.416</v>
      </c>
      <c r="D12" s="25">
        <v>513433.54</v>
      </c>
      <c r="E12" s="25">
        <f t="shared" si="0"/>
        <v>-56204.87599999999</v>
      </c>
      <c r="F12" s="25">
        <f t="shared" si="1"/>
        <v>90.13323637919814</v>
      </c>
    </row>
    <row r="13" spans="1:6" ht="31.5">
      <c r="A13" s="13" t="s">
        <v>15</v>
      </c>
      <c r="B13" s="7" t="s">
        <v>16</v>
      </c>
      <c r="C13" s="28">
        <f>SUM(C14:C17)</f>
        <v>299257.295</v>
      </c>
      <c r="D13" s="28">
        <f>SUM(D14:D17)</f>
        <v>299119.428</v>
      </c>
      <c r="E13" s="25">
        <f t="shared" si="0"/>
        <v>-137.86699999996927</v>
      </c>
      <c r="F13" s="25">
        <f t="shared" si="1"/>
        <v>99.95393027929363</v>
      </c>
    </row>
    <row r="14" spans="1:6" ht="31.5" customHeight="1">
      <c r="A14" s="13" t="s">
        <v>160</v>
      </c>
      <c r="B14" s="7" t="s">
        <v>161</v>
      </c>
      <c r="C14" s="28">
        <v>210332.754</v>
      </c>
      <c r="D14" s="25">
        <v>219600.219</v>
      </c>
      <c r="E14" s="25">
        <f>D14-C14</f>
        <v>9267.465000000026</v>
      </c>
      <c r="F14" s="25">
        <f>D14/C14*100</f>
        <v>104.40609692202291</v>
      </c>
    </row>
    <row r="15" spans="1:6" ht="31.5">
      <c r="A15" s="13" t="s">
        <v>162</v>
      </c>
      <c r="B15" s="7" t="s">
        <v>163</v>
      </c>
      <c r="C15" s="28">
        <v>70518.657</v>
      </c>
      <c r="D15" s="25">
        <v>63453.659</v>
      </c>
      <c r="E15" s="25">
        <f>D15-C15</f>
        <v>-7064.998000000007</v>
      </c>
      <c r="F15" s="25">
        <f>D15/C15*100</f>
        <v>89.98137755232632</v>
      </c>
    </row>
    <row r="16" spans="1:6" ht="15.75">
      <c r="A16" s="13" t="s">
        <v>17</v>
      </c>
      <c r="B16" s="7" t="s">
        <v>18</v>
      </c>
      <c r="C16" s="28">
        <v>18072.004</v>
      </c>
      <c r="D16" s="25">
        <v>15161.583</v>
      </c>
      <c r="E16" s="25">
        <f>D16-C16</f>
        <v>-2910.4210000000003</v>
      </c>
      <c r="F16" s="25">
        <f>D16/C16*100</f>
        <v>83.89541635780957</v>
      </c>
    </row>
    <row r="17" spans="1:6" ht="47.25">
      <c r="A17" s="13" t="s">
        <v>164</v>
      </c>
      <c r="B17" s="7" t="s">
        <v>165</v>
      </c>
      <c r="C17" s="28">
        <v>333.88</v>
      </c>
      <c r="D17" s="25">
        <v>903.967</v>
      </c>
      <c r="E17" s="25">
        <f>D17-C17</f>
        <v>570.087</v>
      </c>
      <c r="F17" s="25">
        <f>D17/C17*100</f>
        <v>270.7460764346472</v>
      </c>
    </row>
    <row r="18" spans="1:6" ht="15.75">
      <c r="A18" s="13" t="s">
        <v>19</v>
      </c>
      <c r="B18" s="7" t="s">
        <v>20</v>
      </c>
      <c r="C18" s="28">
        <f>SUM(C19:C22)</f>
        <v>320904.16099999996</v>
      </c>
      <c r="D18" s="28">
        <f>SUM(D19:D22)</f>
        <v>307704.167</v>
      </c>
      <c r="E18" s="25">
        <f t="shared" si="0"/>
        <v>-13199.993999999948</v>
      </c>
      <c r="F18" s="25">
        <f t="shared" si="1"/>
        <v>95.88662423108937</v>
      </c>
    </row>
    <row r="19" spans="1:6" ht="15.75">
      <c r="A19" s="13" t="s">
        <v>166</v>
      </c>
      <c r="B19" s="7" t="s">
        <v>167</v>
      </c>
      <c r="C19" s="28">
        <v>1962.071</v>
      </c>
      <c r="D19" s="25">
        <v>9146.055</v>
      </c>
      <c r="E19" s="25">
        <f aca="true" t="shared" si="2" ref="E19:E25">D19-C19</f>
        <v>7183.984</v>
      </c>
      <c r="F19" s="25">
        <f aca="true" t="shared" si="3" ref="F19:F25">D19/C19*100</f>
        <v>466.14291735620174</v>
      </c>
    </row>
    <row r="20" spans="1:6" ht="15.75">
      <c r="A20" s="13" t="s">
        <v>21</v>
      </c>
      <c r="B20" s="7" t="s">
        <v>22</v>
      </c>
      <c r="C20" s="28">
        <v>211703.663</v>
      </c>
      <c r="D20" s="25">
        <v>186076.81</v>
      </c>
      <c r="E20" s="25">
        <f t="shared" si="2"/>
        <v>-25626.853000000003</v>
      </c>
      <c r="F20" s="25">
        <f t="shared" si="3"/>
        <v>87.89494114705045</v>
      </c>
    </row>
    <row r="21" spans="1:6" ht="15.75">
      <c r="A21" s="13" t="s">
        <v>23</v>
      </c>
      <c r="B21" s="7" t="s">
        <v>24</v>
      </c>
      <c r="C21" s="28">
        <v>27717.277</v>
      </c>
      <c r="D21" s="25">
        <v>42799.478</v>
      </c>
      <c r="E21" s="25">
        <f t="shared" si="2"/>
        <v>15082.201000000005</v>
      </c>
      <c r="F21" s="25">
        <f t="shared" si="3"/>
        <v>154.41443977343084</v>
      </c>
    </row>
    <row r="22" spans="1:6" ht="15.75">
      <c r="A22" s="13" t="s">
        <v>168</v>
      </c>
      <c r="B22" s="7" t="s">
        <v>169</v>
      </c>
      <c r="C22" s="28">
        <v>79521.15</v>
      </c>
      <c r="D22" s="25">
        <v>69681.824</v>
      </c>
      <c r="E22" s="25">
        <f t="shared" si="2"/>
        <v>-9839.326000000001</v>
      </c>
      <c r="F22" s="25">
        <f t="shared" si="3"/>
        <v>87.62678105133037</v>
      </c>
    </row>
    <row r="23" spans="1:6" ht="47.25">
      <c r="A23" s="13" t="s">
        <v>25</v>
      </c>
      <c r="B23" s="7" t="s">
        <v>26</v>
      </c>
      <c r="C23" s="28">
        <f>SUM(C24:C25)</f>
        <v>21466.016000000003</v>
      </c>
      <c r="D23" s="28">
        <f>SUM(D24:D25)</f>
        <v>31616.9</v>
      </c>
      <c r="E23" s="25">
        <f t="shared" si="2"/>
        <v>10150.883999999998</v>
      </c>
      <c r="F23" s="25">
        <f t="shared" si="3"/>
        <v>147.28816003863966</v>
      </c>
    </row>
    <row r="24" spans="1:6" ht="31.5">
      <c r="A24" s="13" t="s">
        <v>170</v>
      </c>
      <c r="B24" s="7" t="s">
        <v>171</v>
      </c>
      <c r="C24" s="28">
        <v>19973.312</v>
      </c>
      <c r="D24" s="25">
        <v>30180.54</v>
      </c>
      <c r="E24" s="25">
        <f t="shared" si="2"/>
        <v>10207.228</v>
      </c>
      <c r="F24" s="25">
        <f t="shared" si="3"/>
        <v>151.10433362278624</v>
      </c>
    </row>
    <row r="25" spans="1:6" ht="63">
      <c r="A25" s="13" t="s">
        <v>27</v>
      </c>
      <c r="B25" s="7" t="s">
        <v>28</v>
      </c>
      <c r="C25" s="28">
        <v>1492.704</v>
      </c>
      <c r="D25" s="25">
        <v>1436.36</v>
      </c>
      <c r="E25" s="25">
        <f t="shared" si="2"/>
        <v>-56.34400000000005</v>
      </c>
      <c r="F25" s="25">
        <f t="shared" si="3"/>
        <v>96.2253735502819</v>
      </c>
    </row>
    <row r="26" spans="1:6" ht="15.75">
      <c r="A26" s="13" t="s">
        <v>29</v>
      </c>
      <c r="B26" s="7" t="s">
        <v>30</v>
      </c>
      <c r="C26" s="28">
        <f>SUM(C27:C30)</f>
        <v>47128.308000000005</v>
      </c>
      <c r="D26" s="28">
        <f>SUM(D27:D30)</f>
        <v>34488.153000000006</v>
      </c>
      <c r="E26" s="25">
        <f t="shared" si="0"/>
        <v>-12640.154999999999</v>
      </c>
      <c r="F26" s="25">
        <f t="shared" si="1"/>
        <v>73.17927263588585</v>
      </c>
    </row>
    <row r="27" spans="1:6" ht="47.25">
      <c r="A27" s="13" t="s">
        <v>172</v>
      </c>
      <c r="B27" s="7" t="s">
        <v>173</v>
      </c>
      <c r="C27" s="28">
        <v>28641.9</v>
      </c>
      <c r="D27" s="25">
        <v>17630.488</v>
      </c>
      <c r="E27" s="25">
        <f>D27-C27</f>
        <v>-11011.412</v>
      </c>
      <c r="F27" s="25">
        <f>D27/C27*100</f>
        <v>61.554882881373096</v>
      </c>
    </row>
    <row r="28" spans="1:6" ht="94.5">
      <c r="A28" s="13" t="s">
        <v>174</v>
      </c>
      <c r="B28" s="7" t="s">
        <v>175</v>
      </c>
      <c r="C28" s="28">
        <v>207.22</v>
      </c>
      <c r="D28" s="25">
        <v>222.521</v>
      </c>
      <c r="E28" s="25">
        <f>D28-C28</f>
        <v>15.300999999999988</v>
      </c>
      <c r="F28" s="25">
        <f>D28/C28*100</f>
        <v>107.38393977415306</v>
      </c>
    </row>
    <row r="29" spans="1:6" ht="109.5" customHeight="1">
      <c r="A29" s="13" t="s">
        <v>205</v>
      </c>
      <c r="B29" s="9" t="s">
        <v>204</v>
      </c>
      <c r="C29" s="28">
        <v>0</v>
      </c>
      <c r="D29" s="25">
        <v>81.5</v>
      </c>
      <c r="E29" s="25">
        <f>D29-C29</f>
        <v>81.5</v>
      </c>
      <c r="F29" s="25"/>
    </row>
    <row r="30" spans="1:6" ht="63">
      <c r="A30" s="13" t="s">
        <v>31</v>
      </c>
      <c r="B30" s="7" t="s">
        <v>32</v>
      </c>
      <c r="C30" s="28">
        <v>18279.188</v>
      </c>
      <c r="D30" s="25">
        <v>16553.644</v>
      </c>
      <c r="E30" s="25">
        <f t="shared" si="0"/>
        <v>-1725.543999999998</v>
      </c>
      <c r="F30" s="25">
        <f t="shared" si="1"/>
        <v>90.56006207715573</v>
      </c>
    </row>
    <row r="31" spans="1:6" ht="63">
      <c r="A31" s="13" t="s">
        <v>33</v>
      </c>
      <c r="B31" s="7" t="s">
        <v>34</v>
      </c>
      <c r="C31" s="28">
        <f>SUM(C32:C36)</f>
        <v>116.43468</v>
      </c>
      <c r="D31" s="25">
        <f>SUM(D32:D36)</f>
        <v>219.04299999999998</v>
      </c>
      <c r="E31" s="25">
        <f t="shared" si="0"/>
        <v>102.60831999999998</v>
      </c>
      <c r="F31" s="25">
        <f t="shared" si="1"/>
        <v>188.125221798179</v>
      </c>
    </row>
    <row r="32" spans="1:6" ht="47.25">
      <c r="A32" s="13" t="s">
        <v>35</v>
      </c>
      <c r="B32" s="7" t="s">
        <v>36</v>
      </c>
      <c r="C32" s="28">
        <v>0.00368</v>
      </c>
      <c r="D32" s="25">
        <v>0</v>
      </c>
      <c r="E32" s="25">
        <f>D32-C32</f>
        <v>-0.00368</v>
      </c>
      <c r="F32" s="25">
        <f>D32/C32*100</f>
        <v>0</v>
      </c>
    </row>
    <row r="33" spans="1:6" ht="31.5" hidden="1">
      <c r="A33" s="13" t="s">
        <v>140</v>
      </c>
      <c r="B33" s="9" t="s">
        <v>141</v>
      </c>
      <c r="C33" s="28">
        <v>0</v>
      </c>
      <c r="D33" s="25">
        <v>0</v>
      </c>
      <c r="E33" s="25">
        <f>D33-C33</f>
        <v>0</v>
      </c>
      <c r="F33" s="25"/>
    </row>
    <row r="34" spans="1:6" ht="15.75">
      <c r="A34" s="13" t="s">
        <v>37</v>
      </c>
      <c r="B34" s="7" t="s">
        <v>38</v>
      </c>
      <c r="C34" s="28">
        <v>-27.616</v>
      </c>
      <c r="D34" s="25">
        <v>2.843</v>
      </c>
      <c r="E34" s="25">
        <f>D34-C34</f>
        <v>30.459</v>
      </c>
      <c r="F34" s="25">
        <f>D34/C34*100</f>
        <v>-10.294756662804172</v>
      </c>
    </row>
    <row r="35" spans="1:6" ht="47.25">
      <c r="A35" s="13" t="s">
        <v>39</v>
      </c>
      <c r="B35" s="7" t="s">
        <v>40</v>
      </c>
      <c r="C35" s="28">
        <v>143.51</v>
      </c>
      <c r="D35" s="25">
        <v>216.515</v>
      </c>
      <c r="E35" s="25">
        <f>D35-C35</f>
        <v>73.005</v>
      </c>
      <c r="F35" s="25">
        <f>D35/C35*100</f>
        <v>150.87101944115392</v>
      </c>
    </row>
    <row r="36" spans="1:6" ht="47.25">
      <c r="A36" s="13" t="s">
        <v>176</v>
      </c>
      <c r="B36" s="7" t="s">
        <v>177</v>
      </c>
      <c r="C36" s="28">
        <v>0.537</v>
      </c>
      <c r="D36" s="25">
        <v>-0.315</v>
      </c>
      <c r="E36" s="25">
        <f>D36-C36</f>
        <v>-0.8520000000000001</v>
      </c>
      <c r="F36" s="25">
        <f>D36/C36*100</f>
        <v>-58.659217877094974</v>
      </c>
    </row>
    <row r="37" spans="1:6" ht="15.75">
      <c r="A37" s="12" t="s">
        <v>41</v>
      </c>
      <c r="B37" s="4"/>
      <c r="C37" s="27">
        <f>C38+C46+C50+C53+C57+C59+C79</f>
        <v>296016.63</v>
      </c>
      <c r="D37" s="27">
        <f>D38+D46+D50+D53+D57+D59+D79</f>
        <v>308059.451</v>
      </c>
      <c r="E37" s="27">
        <f t="shared" si="0"/>
        <v>12042.820999999996</v>
      </c>
      <c r="F37" s="27">
        <f t="shared" si="1"/>
        <v>104.06829204156536</v>
      </c>
    </row>
    <row r="38" spans="1:6" ht="63" customHeight="1">
      <c r="A38" s="13" t="s">
        <v>42</v>
      </c>
      <c r="B38" s="7" t="s">
        <v>43</v>
      </c>
      <c r="C38" s="25">
        <f>SUM(C39:C45)</f>
        <v>66384.159</v>
      </c>
      <c r="D38" s="25">
        <f>SUM(D39:D45)</f>
        <v>60675.427</v>
      </c>
      <c r="E38" s="25">
        <f t="shared" si="0"/>
        <v>-5708.731999999996</v>
      </c>
      <c r="F38" s="25">
        <f t="shared" si="1"/>
        <v>91.40046046226179</v>
      </c>
    </row>
    <row r="39" spans="1:6" ht="108" customHeight="1">
      <c r="A39" s="13" t="s">
        <v>143</v>
      </c>
      <c r="B39" s="9" t="s">
        <v>144</v>
      </c>
      <c r="C39" s="28">
        <v>300</v>
      </c>
      <c r="D39" s="25">
        <v>60</v>
      </c>
      <c r="E39" s="25">
        <f>D39-C39</f>
        <v>-240</v>
      </c>
      <c r="F39" s="25">
        <f>D39/C39*100</f>
        <v>20</v>
      </c>
    </row>
    <row r="40" spans="1:6" ht="47.25">
      <c r="A40" s="13" t="s">
        <v>44</v>
      </c>
      <c r="B40" s="7" t="s">
        <v>45</v>
      </c>
      <c r="C40" s="28">
        <v>1594.147</v>
      </c>
      <c r="D40" s="25">
        <v>337.568</v>
      </c>
      <c r="E40" s="25">
        <f t="shared" si="0"/>
        <v>-1256.579</v>
      </c>
      <c r="F40" s="25">
        <f t="shared" si="1"/>
        <v>21.175462488716537</v>
      </c>
    </row>
    <row r="41" spans="1:6" ht="157.5">
      <c r="A41" s="13" t="s">
        <v>46</v>
      </c>
      <c r="B41" s="7" t="s">
        <v>47</v>
      </c>
      <c r="C41" s="28">
        <v>54479.959</v>
      </c>
      <c r="D41" s="25">
        <v>51923.737</v>
      </c>
      <c r="E41" s="25">
        <f t="shared" si="0"/>
        <v>-2556.2220000000016</v>
      </c>
      <c r="F41" s="25">
        <f t="shared" si="1"/>
        <v>95.30795902397797</v>
      </c>
    </row>
    <row r="42" spans="1:6" ht="78.75">
      <c r="A42" s="13" t="s">
        <v>202</v>
      </c>
      <c r="B42" s="22" t="s">
        <v>203</v>
      </c>
      <c r="C42" s="28">
        <v>0</v>
      </c>
      <c r="D42" s="25">
        <v>1.771</v>
      </c>
      <c r="E42" s="25">
        <f>D42-C42</f>
        <v>1.771</v>
      </c>
      <c r="F42" s="25"/>
    </row>
    <row r="43" spans="1:6" ht="47.25">
      <c r="A43" s="13" t="s">
        <v>178</v>
      </c>
      <c r="B43" s="9" t="s">
        <v>179</v>
      </c>
      <c r="C43" s="28">
        <v>27.8</v>
      </c>
      <c r="D43" s="25">
        <v>10.5</v>
      </c>
      <c r="E43" s="25">
        <f>D43-C43</f>
        <v>-17.3</v>
      </c>
      <c r="F43" s="25">
        <f>D43/C43*100</f>
        <v>37.76978417266187</v>
      </c>
    </row>
    <row r="44" spans="1:6" ht="157.5">
      <c r="A44" s="13" t="s">
        <v>180</v>
      </c>
      <c r="B44" s="7" t="s">
        <v>181</v>
      </c>
      <c r="C44" s="28">
        <v>110.29</v>
      </c>
      <c r="D44" s="25">
        <v>124.099</v>
      </c>
      <c r="E44" s="25">
        <f>D44-C44</f>
        <v>13.808999999999997</v>
      </c>
      <c r="F44" s="25">
        <f>D44/C44*100</f>
        <v>112.52062743675764</v>
      </c>
    </row>
    <row r="45" spans="1:6" ht="141.75">
      <c r="A45" s="13" t="s">
        <v>48</v>
      </c>
      <c r="B45" s="7" t="s">
        <v>49</v>
      </c>
      <c r="C45" s="28">
        <v>9871.963</v>
      </c>
      <c r="D45" s="25">
        <v>8217.752</v>
      </c>
      <c r="E45" s="25">
        <f t="shared" si="0"/>
        <v>-1654.2109999999993</v>
      </c>
      <c r="F45" s="25">
        <f t="shared" si="1"/>
        <v>83.24334278805543</v>
      </c>
    </row>
    <row r="46" spans="1:6" ht="31.5">
      <c r="A46" s="13" t="s">
        <v>50</v>
      </c>
      <c r="B46" s="7" t="s">
        <v>51</v>
      </c>
      <c r="C46" s="25">
        <f>C47+C48+C49</f>
        <v>27322.957000000002</v>
      </c>
      <c r="D46" s="25">
        <f>D47+D48+D49</f>
        <v>31247.986</v>
      </c>
      <c r="E46" s="25">
        <f t="shared" si="0"/>
        <v>3925.0289999999986</v>
      </c>
      <c r="F46" s="25">
        <f t="shared" si="1"/>
        <v>114.3653155842539</v>
      </c>
    </row>
    <row r="47" spans="1:6" ht="31.5">
      <c r="A47" s="13" t="s">
        <v>52</v>
      </c>
      <c r="B47" s="7" t="s">
        <v>53</v>
      </c>
      <c r="C47" s="28">
        <v>8313.224</v>
      </c>
      <c r="D47" s="25">
        <v>9013.226</v>
      </c>
      <c r="E47" s="25">
        <f t="shared" si="0"/>
        <v>700.0020000000004</v>
      </c>
      <c r="F47" s="25">
        <f t="shared" si="1"/>
        <v>108.42034329882127</v>
      </c>
    </row>
    <row r="48" spans="1:6" ht="15.75">
      <c r="A48" s="13" t="s">
        <v>54</v>
      </c>
      <c r="B48" s="7" t="s">
        <v>55</v>
      </c>
      <c r="C48" s="28">
        <v>1495.802</v>
      </c>
      <c r="D48" s="25">
        <v>5289.167</v>
      </c>
      <c r="E48" s="25">
        <f t="shared" si="0"/>
        <v>3793.3650000000007</v>
      </c>
      <c r="F48" s="25">
        <f t="shared" si="1"/>
        <v>353.60074394873124</v>
      </c>
    </row>
    <row r="49" spans="1:6" ht="15.75">
      <c r="A49" s="13" t="s">
        <v>56</v>
      </c>
      <c r="B49" s="7" t="s">
        <v>57</v>
      </c>
      <c r="C49" s="28">
        <v>17513.931</v>
      </c>
      <c r="D49" s="25">
        <v>16945.593</v>
      </c>
      <c r="E49" s="25">
        <f t="shared" si="0"/>
        <v>-568.3379999999997</v>
      </c>
      <c r="F49" s="25">
        <f t="shared" si="1"/>
        <v>96.7549375408639</v>
      </c>
    </row>
    <row r="50" spans="1:6" ht="63">
      <c r="A50" s="13" t="s">
        <v>58</v>
      </c>
      <c r="B50" s="7" t="s">
        <v>59</v>
      </c>
      <c r="C50" s="25">
        <f>C51+C52</f>
        <v>46038.735</v>
      </c>
      <c r="D50" s="25">
        <f>D51+D52</f>
        <v>26063.013</v>
      </c>
      <c r="E50" s="25">
        <f t="shared" si="0"/>
        <v>-19975.722</v>
      </c>
      <c r="F50" s="25">
        <f t="shared" si="1"/>
        <v>56.61105371379123</v>
      </c>
    </row>
    <row r="51" spans="1:6" ht="31.5">
      <c r="A51" s="13" t="s">
        <v>60</v>
      </c>
      <c r="B51" s="7" t="s">
        <v>61</v>
      </c>
      <c r="C51" s="28">
        <v>14111.182</v>
      </c>
      <c r="D51" s="25">
        <v>14169.831</v>
      </c>
      <c r="E51" s="25">
        <f t="shared" si="0"/>
        <v>58.64899999999943</v>
      </c>
      <c r="F51" s="25">
        <f t="shared" si="1"/>
        <v>100.41562074672412</v>
      </c>
    </row>
    <row r="52" spans="1:6" ht="31.5">
      <c r="A52" s="13" t="s">
        <v>62</v>
      </c>
      <c r="B52" s="7" t="s">
        <v>63</v>
      </c>
      <c r="C52" s="28">
        <v>31927.553</v>
      </c>
      <c r="D52" s="25">
        <v>11893.182</v>
      </c>
      <c r="E52" s="25">
        <f t="shared" si="0"/>
        <v>-20034.371</v>
      </c>
      <c r="F52" s="25">
        <f t="shared" si="1"/>
        <v>37.250527780816775</v>
      </c>
    </row>
    <row r="53" spans="1:6" ht="47.25">
      <c r="A53" s="13" t="s">
        <v>64</v>
      </c>
      <c r="B53" s="7" t="s">
        <v>65</v>
      </c>
      <c r="C53" s="25">
        <f>SUM(C54:C56)</f>
        <v>33897.571</v>
      </c>
      <c r="D53" s="25">
        <f>SUM(D54:D56)</f>
        <v>40139.112</v>
      </c>
      <c r="E53" s="25">
        <f t="shared" si="0"/>
        <v>6241.540999999997</v>
      </c>
      <c r="F53" s="25">
        <f t="shared" si="1"/>
        <v>118.41294469152375</v>
      </c>
    </row>
    <row r="54" spans="1:6" ht="141.75">
      <c r="A54" s="16" t="s">
        <v>66</v>
      </c>
      <c r="B54" s="17" t="s">
        <v>67</v>
      </c>
      <c r="C54" s="28">
        <v>9916.806</v>
      </c>
      <c r="D54" s="25">
        <v>20234.318</v>
      </c>
      <c r="E54" s="25">
        <f>D54-C54</f>
        <v>10317.511999999999</v>
      </c>
      <c r="F54" s="25">
        <f>D54/C54*100</f>
        <v>204.04067599991365</v>
      </c>
    </row>
    <row r="55" spans="1:6" ht="63">
      <c r="A55" s="13" t="s">
        <v>68</v>
      </c>
      <c r="B55" s="7" t="s">
        <v>69</v>
      </c>
      <c r="C55" s="28">
        <v>23597.002</v>
      </c>
      <c r="D55" s="25">
        <v>19467.065</v>
      </c>
      <c r="E55" s="25">
        <f t="shared" si="0"/>
        <v>-4129.937000000002</v>
      </c>
      <c r="F55" s="25">
        <f t="shared" si="1"/>
        <v>82.49804360740401</v>
      </c>
    </row>
    <row r="56" spans="1:6" ht="126">
      <c r="A56" s="13" t="s">
        <v>182</v>
      </c>
      <c r="B56" s="9" t="s">
        <v>183</v>
      </c>
      <c r="C56" s="28">
        <v>383.763</v>
      </c>
      <c r="D56" s="25">
        <v>437.729</v>
      </c>
      <c r="E56" s="25">
        <f>D56-C56</f>
        <v>53.96600000000001</v>
      </c>
      <c r="F56" s="25">
        <f>D56/C56*100</f>
        <v>114.06232492449769</v>
      </c>
    </row>
    <row r="57" spans="1:6" ht="31.5">
      <c r="A57" s="13" t="s">
        <v>70</v>
      </c>
      <c r="B57" s="7" t="s">
        <v>71</v>
      </c>
      <c r="C57" s="25">
        <f>C58</f>
        <v>167</v>
      </c>
      <c r="D57" s="25">
        <f>D58</f>
        <v>149</v>
      </c>
      <c r="E57" s="25">
        <f t="shared" si="0"/>
        <v>-18</v>
      </c>
      <c r="F57" s="25">
        <f t="shared" si="1"/>
        <v>89.22155688622755</v>
      </c>
    </row>
    <row r="58" spans="1:6" ht="78.75">
      <c r="A58" s="13" t="s">
        <v>72</v>
      </c>
      <c r="B58" s="7" t="s">
        <v>73</v>
      </c>
      <c r="C58" s="28">
        <v>167</v>
      </c>
      <c r="D58" s="25">
        <v>149</v>
      </c>
      <c r="E58" s="25">
        <f t="shared" si="0"/>
        <v>-18</v>
      </c>
      <c r="F58" s="25">
        <f t="shared" si="1"/>
        <v>89.22155688622755</v>
      </c>
    </row>
    <row r="59" spans="1:6" ht="31.5">
      <c r="A59" s="13" t="s">
        <v>74</v>
      </c>
      <c r="B59" s="7" t="s">
        <v>75</v>
      </c>
      <c r="C59" s="25">
        <f>SUM(C60:C78)</f>
        <v>115835.47899999998</v>
      </c>
      <c r="D59" s="25">
        <f>SUM(D60:D78)</f>
        <v>145392.734</v>
      </c>
      <c r="E59" s="25">
        <f t="shared" si="0"/>
        <v>29557.25500000002</v>
      </c>
      <c r="F59" s="25">
        <f t="shared" si="1"/>
        <v>125.51658201370239</v>
      </c>
    </row>
    <row r="60" spans="1:6" ht="141.75">
      <c r="A60" s="13" t="s">
        <v>76</v>
      </c>
      <c r="B60" s="7" t="s">
        <v>77</v>
      </c>
      <c r="C60" s="28">
        <v>331.008</v>
      </c>
      <c r="D60" s="25">
        <v>38</v>
      </c>
      <c r="E60" s="25">
        <f t="shared" si="0"/>
        <v>-293.008</v>
      </c>
      <c r="F60" s="25">
        <f t="shared" si="1"/>
        <v>11.480085073472546</v>
      </c>
    </row>
    <row r="61" spans="1:6" ht="78.75">
      <c r="A61" s="18" t="s">
        <v>158</v>
      </c>
      <c r="B61" s="19" t="s">
        <v>78</v>
      </c>
      <c r="C61" s="28">
        <v>1499.966</v>
      </c>
      <c r="D61" s="25">
        <v>1571.748</v>
      </c>
      <c r="E61" s="25">
        <f>D61-C61</f>
        <v>71.78200000000015</v>
      </c>
      <c r="F61" s="25">
        <f>D61/C61*100</f>
        <v>104.78557513970317</v>
      </c>
    </row>
    <row r="62" spans="1:6" ht="110.25">
      <c r="A62" s="13" t="s">
        <v>184</v>
      </c>
      <c r="B62" s="7" t="s">
        <v>185</v>
      </c>
      <c r="C62" s="28">
        <v>1067.85</v>
      </c>
      <c r="D62" s="25">
        <v>556.862</v>
      </c>
      <c r="E62" s="25">
        <f>D62-C62</f>
        <v>-510.98799999999994</v>
      </c>
      <c r="F62" s="25">
        <f>D62/C62*100</f>
        <v>52.147960855925454</v>
      </c>
    </row>
    <row r="63" spans="1:6" ht="110.25">
      <c r="A63" s="13" t="s">
        <v>186</v>
      </c>
      <c r="B63" s="7" t="s">
        <v>187</v>
      </c>
      <c r="C63" s="28">
        <v>142.793</v>
      </c>
      <c r="D63" s="25">
        <v>147.501</v>
      </c>
      <c r="E63" s="25">
        <f>D63-C63</f>
        <v>4.707999999999998</v>
      </c>
      <c r="F63" s="25">
        <f>D63/C63*100</f>
        <v>103.2970803890947</v>
      </c>
    </row>
    <row r="64" spans="1:6" ht="63">
      <c r="A64" s="18" t="s">
        <v>159</v>
      </c>
      <c r="B64" s="20" t="s">
        <v>142</v>
      </c>
      <c r="C64" s="28">
        <v>20.246</v>
      </c>
      <c r="D64" s="25">
        <v>80</v>
      </c>
      <c r="E64" s="25">
        <f>D64-C64</f>
        <v>59.754000000000005</v>
      </c>
      <c r="F64" s="25">
        <f>D64/C64*100</f>
        <v>395.1397806974217</v>
      </c>
    </row>
    <row r="65" spans="1:6" ht="78.75">
      <c r="A65" s="13" t="s">
        <v>188</v>
      </c>
      <c r="B65" s="7" t="s">
        <v>189</v>
      </c>
      <c r="C65" s="28">
        <v>0</v>
      </c>
      <c r="D65" s="25">
        <v>6.58</v>
      </c>
      <c r="E65" s="25">
        <f>D65-C65</f>
        <v>6.58</v>
      </c>
      <c r="F65" s="25"/>
    </row>
    <row r="66" spans="1:6" ht="204.75">
      <c r="A66" s="13" t="s">
        <v>79</v>
      </c>
      <c r="B66" s="7" t="s">
        <v>80</v>
      </c>
      <c r="C66" s="28">
        <v>2364.886</v>
      </c>
      <c r="D66" s="25">
        <v>2723.367</v>
      </c>
      <c r="E66" s="25">
        <f t="shared" si="0"/>
        <v>358.4810000000002</v>
      </c>
      <c r="F66" s="25">
        <f t="shared" si="1"/>
        <v>115.15848966926947</v>
      </c>
    </row>
    <row r="67" spans="1:6" ht="47.25">
      <c r="A67" s="13" t="s">
        <v>81</v>
      </c>
      <c r="B67" s="7" t="s">
        <v>82</v>
      </c>
      <c r="C67" s="28">
        <v>6.006</v>
      </c>
      <c r="D67" s="25">
        <v>63.6</v>
      </c>
      <c r="E67" s="25">
        <f t="shared" si="0"/>
        <v>57.594</v>
      </c>
      <c r="F67" s="25">
        <f t="shared" si="1"/>
        <v>1058.9410589410588</v>
      </c>
    </row>
    <row r="68" spans="1:6" ht="63">
      <c r="A68" s="13" t="s">
        <v>83</v>
      </c>
      <c r="B68" s="7" t="s">
        <v>84</v>
      </c>
      <c r="C68" s="28">
        <v>697.739</v>
      </c>
      <c r="D68" s="25">
        <v>544.213</v>
      </c>
      <c r="E68" s="25">
        <f t="shared" si="0"/>
        <v>-153.52600000000007</v>
      </c>
      <c r="F68" s="25">
        <f t="shared" si="1"/>
        <v>77.99664344403853</v>
      </c>
    </row>
    <row r="69" spans="1:6" ht="94.5">
      <c r="A69" s="13" t="s">
        <v>190</v>
      </c>
      <c r="B69" s="7" t="s">
        <v>191</v>
      </c>
      <c r="C69" s="28">
        <v>3980.561</v>
      </c>
      <c r="D69" s="25">
        <v>3601.445</v>
      </c>
      <c r="E69" s="25">
        <f>D69-C69</f>
        <v>-379.116</v>
      </c>
      <c r="F69" s="25">
        <f>D69/C69*100</f>
        <v>90.4758148411744</v>
      </c>
    </row>
    <row r="70" spans="1:6" ht="47.25">
      <c r="A70" s="13" t="s">
        <v>85</v>
      </c>
      <c r="B70" s="7" t="s">
        <v>86</v>
      </c>
      <c r="C70" s="28">
        <v>89916.796</v>
      </c>
      <c r="D70" s="25">
        <v>116548.709</v>
      </c>
      <c r="E70" s="25">
        <f t="shared" si="0"/>
        <v>26631.913</v>
      </c>
      <c r="F70" s="25">
        <f t="shared" si="1"/>
        <v>129.61839632275155</v>
      </c>
    </row>
    <row r="71" spans="1:6" ht="78.75">
      <c r="A71" s="13" t="s">
        <v>87</v>
      </c>
      <c r="B71" s="7" t="s">
        <v>88</v>
      </c>
      <c r="C71" s="28">
        <v>480.572</v>
      </c>
      <c r="D71" s="25">
        <v>2143.145</v>
      </c>
      <c r="E71" s="25">
        <f t="shared" si="0"/>
        <v>1662.5729999999999</v>
      </c>
      <c r="F71" s="25">
        <f t="shared" si="1"/>
        <v>445.9571094445786</v>
      </c>
    </row>
    <row r="72" spans="1:6" ht="110.25">
      <c r="A72" s="13" t="s">
        <v>89</v>
      </c>
      <c r="B72" s="7" t="s">
        <v>90</v>
      </c>
      <c r="C72" s="28">
        <v>912.43</v>
      </c>
      <c r="D72" s="25">
        <v>699.141</v>
      </c>
      <c r="E72" s="25">
        <f t="shared" si="0"/>
        <v>-213.289</v>
      </c>
      <c r="F72" s="25">
        <f t="shared" si="1"/>
        <v>76.62406979165524</v>
      </c>
    </row>
    <row r="73" spans="1:6" ht="31.5">
      <c r="A73" s="13" t="s">
        <v>192</v>
      </c>
      <c r="B73" s="9" t="s">
        <v>193</v>
      </c>
      <c r="C73" s="28">
        <v>448.552</v>
      </c>
      <c r="D73" s="25">
        <v>399.987</v>
      </c>
      <c r="E73" s="25">
        <f>D73-C73</f>
        <v>-48.565</v>
      </c>
      <c r="F73" s="25">
        <f>D73/C73*100</f>
        <v>89.1729387005297</v>
      </c>
    </row>
    <row r="74" spans="1:6" ht="94.5">
      <c r="A74" s="13" t="s">
        <v>91</v>
      </c>
      <c r="B74" s="7" t="s">
        <v>92</v>
      </c>
      <c r="C74" s="28">
        <v>128.328</v>
      </c>
      <c r="D74" s="25">
        <v>160.528</v>
      </c>
      <c r="E74" s="25">
        <f t="shared" si="0"/>
        <v>32.19999999999999</v>
      </c>
      <c r="F74" s="25">
        <f t="shared" si="1"/>
        <v>125.0919518733246</v>
      </c>
    </row>
    <row r="75" spans="1:6" ht="45" customHeight="1">
      <c r="A75" s="13" t="s">
        <v>207</v>
      </c>
      <c r="B75" s="9" t="s">
        <v>206</v>
      </c>
      <c r="C75" s="25">
        <v>0</v>
      </c>
      <c r="D75" s="25">
        <v>800</v>
      </c>
      <c r="E75" s="25">
        <f>D75-C75</f>
        <v>800</v>
      </c>
      <c r="F75" s="25"/>
    </row>
    <row r="76" spans="1:6" ht="110.25">
      <c r="A76" s="13" t="s">
        <v>194</v>
      </c>
      <c r="B76" s="7" t="s">
        <v>195</v>
      </c>
      <c r="C76" s="28">
        <v>3005.838</v>
      </c>
      <c r="D76" s="25">
        <v>3540.107</v>
      </c>
      <c r="E76" s="25">
        <f>D76-C76</f>
        <v>534.2689999999998</v>
      </c>
      <c r="F76" s="25">
        <f>D76/C76*100</f>
        <v>117.77437772760872</v>
      </c>
    </row>
    <row r="77" spans="1:6" ht="126">
      <c r="A77" s="13" t="s">
        <v>93</v>
      </c>
      <c r="B77" s="7" t="s">
        <v>94</v>
      </c>
      <c r="C77" s="28">
        <v>3100.684</v>
      </c>
      <c r="D77" s="25">
        <v>1915.485</v>
      </c>
      <c r="E77" s="25">
        <f t="shared" si="0"/>
        <v>-1185.1990000000003</v>
      </c>
      <c r="F77" s="25">
        <f t="shared" si="1"/>
        <v>61.77620808827987</v>
      </c>
    </row>
    <row r="78" spans="1:6" ht="47.25">
      <c r="A78" s="13" t="s">
        <v>95</v>
      </c>
      <c r="B78" s="7" t="s">
        <v>96</v>
      </c>
      <c r="C78" s="28">
        <v>7731.224</v>
      </c>
      <c r="D78" s="25">
        <v>9852.316</v>
      </c>
      <c r="E78" s="25">
        <f t="shared" si="0"/>
        <v>2121.0920000000006</v>
      </c>
      <c r="F78" s="25">
        <f t="shared" si="1"/>
        <v>127.43539703415657</v>
      </c>
    </row>
    <row r="79" spans="1:6" ht="15.75">
      <c r="A79" s="13" t="s">
        <v>97</v>
      </c>
      <c r="B79" s="7" t="s">
        <v>98</v>
      </c>
      <c r="C79" s="25">
        <f>C80+C81+C82</f>
        <v>6370.728999999999</v>
      </c>
      <c r="D79" s="25">
        <f>D80+D81+D82</f>
        <v>4392.179</v>
      </c>
      <c r="E79" s="25">
        <f t="shared" si="0"/>
        <v>-1978.5499999999993</v>
      </c>
      <c r="F79" s="25">
        <f t="shared" si="1"/>
        <v>68.94311467337569</v>
      </c>
    </row>
    <row r="80" spans="1:6" ht="15.75">
      <c r="A80" s="13" t="s">
        <v>99</v>
      </c>
      <c r="B80" s="7" t="s">
        <v>100</v>
      </c>
      <c r="C80" s="28">
        <v>175.248</v>
      </c>
      <c r="D80" s="25">
        <v>328.955</v>
      </c>
      <c r="E80" s="25">
        <f t="shared" si="0"/>
        <v>153.707</v>
      </c>
      <c r="F80" s="25">
        <f t="shared" si="1"/>
        <v>187.7082762713412</v>
      </c>
    </row>
    <row r="81" spans="1:6" ht="15.75">
      <c r="A81" s="13" t="s">
        <v>101</v>
      </c>
      <c r="B81" s="7" t="s">
        <v>102</v>
      </c>
      <c r="C81" s="26">
        <v>6119.172</v>
      </c>
      <c r="D81" s="25">
        <v>3968.465</v>
      </c>
      <c r="E81" s="25">
        <f t="shared" si="0"/>
        <v>-2150.7069999999994</v>
      </c>
      <c r="F81" s="25">
        <f t="shared" si="1"/>
        <v>64.85297357224148</v>
      </c>
    </row>
    <row r="82" spans="1:6" ht="15.75">
      <c r="A82" s="13" t="s">
        <v>196</v>
      </c>
      <c r="B82" s="7" t="s">
        <v>197</v>
      </c>
      <c r="C82" s="26">
        <v>76.309</v>
      </c>
      <c r="D82" s="25">
        <v>94.759</v>
      </c>
      <c r="E82" s="25">
        <f>D82-C82</f>
        <v>18.450000000000003</v>
      </c>
      <c r="F82" s="25">
        <f>D82/C82*100</f>
        <v>124.1780130784049</v>
      </c>
    </row>
    <row r="83" spans="1:6" ht="31.5">
      <c r="A83" s="12" t="s">
        <v>103</v>
      </c>
      <c r="B83" s="4" t="s">
        <v>104</v>
      </c>
      <c r="C83" s="26">
        <f>C84+C93+C98+C99+C103+C106</f>
        <v>9344861.04</v>
      </c>
      <c r="D83" s="26">
        <f>D84+D93+D98+D99+D103+D106</f>
        <v>9013055.464</v>
      </c>
      <c r="E83" s="29">
        <f t="shared" si="0"/>
        <v>-331805.5759999994</v>
      </c>
      <c r="F83" s="29">
        <f t="shared" si="1"/>
        <v>96.44932573550608</v>
      </c>
    </row>
    <row r="84" spans="1:6" ht="63">
      <c r="A84" s="13" t="s">
        <v>105</v>
      </c>
      <c r="B84" s="7" t="s">
        <v>106</v>
      </c>
      <c r="C84" s="25">
        <f>C85+C90+C91+C92</f>
        <v>9288265.816</v>
      </c>
      <c r="D84" s="25">
        <f>D85+D90+D91+D92</f>
        <v>8952949.252</v>
      </c>
      <c r="E84" s="30">
        <f t="shared" si="0"/>
        <v>-335316.5639999993</v>
      </c>
      <c r="F84" s="30">
        <f t="shared" si="1"/>
        <v>96.38989052808564</v>
      </c>
    </row>
    <row r="85" spans="1:6" ht="31.5">
      <c r="A85" s="13" t="s">
        <v>107</v>
      </c>
      <c r="B85" s="7" t="s">
        <v>147</v>
      </c>
      <c r="C85" s="25">
        <f>SUM(C86:C89)</f>
        <v>6748604</v>
      </c>
      <c r="D85" s="25">
        <f>SUM(D86:D89)</f>
        <v>7216636.7</v>
      </c>
      <c r="E85" s="30">
        <f t="shared" si="0"/>
        <v>468032.7000000002</v>
      </c>
      <c r="F85" s="30">
        <f t="shared" si="1"/>
        <v>106.9352520906546</v>
      </c>
    </row>
    <row r="86" spans="1:6" ht="31.5">
      <c r="A86" s="13" t="s">
        <v>108</v>
      </c>
      <c r="B86" s="7" t="s">
        <v>148</v>
      </c>
      <c r="C86" s="28">
        <v>6640192</v>
      </c>
      <c r="D86" s="25">
        <v>7148290.7</v>
      </c>
      <c r="E86" s="30">
        <f t="shared" si="0"/>
        <v>508098.7000000002</v>
      </c>
      <c r="F86" s="30">
        <f t="shared" si="1"/>
        <v>107.65186759659962</v>
      </c>
    </row>
    <row r="87" spans="1:6" ht="47.25">
      <c r="A87" s="13" t="s">
        <v>109</v>
      </c>
      <c r="B87" s="7" t="s">
        <v>149</v>
      </c>
      <c r="C87" s="28">
        <v>108412</v>
      </c>
      <c r="D87" s="25">
        <v>0</v>
      </c>
      <c r="E87" s="30">
        <f t="shared" si="0"/>
        <v>-108412</v>
      </c>
      <c r="F87" s="30">
        <f t="shared" si="1"/>
        <v>0</v>
      </c>
    </row>
    <row r="88" spans="1:6" ht="63">
      <c r="A88" s="13" t="s">
        <v>150</v>
      </c>
      <c r="B88" s="7" t="s">
        <v>151</v>
      </c>
      <c r="C88" s="28">
        <v>0</v>
      </c>
      <c r="D88" s="25">
        <v>68346</v>
      </c>
      <c r="E88" s="30">
        <f t="shared" si="0"/>
        <v>68346</v>
      </c>
      <c r="F88" s="30"/>
    </row>
    <row r="89" spans="1:6" ht="15.75" hidden="1">
      <c r="A89" s="13" t="s">
        <v>152</v>
      </c>
      <c r="B89" s="7" t="s">
        <v>153</v>
      </c>
      <c r="C89" s="28">
        <v>0</v>
      </c>
      <c r="D89" s="25">
        <v>0</v>
      </c>
      <c r="E89" s="30">
        <f t="shared" si="0"/>
        <v>0</v>
      </c>
      <c r="F89" s="30"/>
    </row>
    <row r="90" spans="1:6" ht="47.25">
      <c r="A90" s="13" t="s">
        <v>110</v>
      </c>
      <c r="B90" s="7" t="s">
        <v>154</v>
      </c>
      <c r="C90" s="28">
        <v>790159.85</v>
      </c>
      <c r="D90" s="25">
        <v>755149.269</v>
      </c>
      <c r="E90" s="30">
        <f t="shared" si="0"/>
        <v>-35010.581000000006</v>
      </c>
      <c r="F90" s="30">
        <f t="shared" si="1"/>
        <v>95.56917742656753</v>
      </c>
    </row>
    <row r="91" spans="1:6" ht="31.5">
      <c r="A91" s="13" t="s">
        <v>111</v>
      </c>
      <c r="B91" s="7" t="s">
        <v>155</v>
      </c>
      <c r="C91" s="28">
        <v>828720.657</v>
      </c>
      <c r="D91" s="25">
        <v>805126.016</v>
      </c>
      <c r="E91" s="30">
        <f t="shared" si="0"/>
        <v>-23594.64100000006</v>
      </c>
      <c r="F91" s="30">
        <f t="shared" si="1"/>
        <v>97.15288368876752</v>
      </c>
    </row>
    <row r="92" spans="1:6" ht="15.75">
      <c r="A92" s="13" t="s">
        <v>112</v>
      </c>
      <c r="B92" s="7" t="s">
        <v>156</v>
      </c>
      <c r="C92" s="28">
        <v>920781.309</v>
      </c>
      <c r="D92" s="25">
        <v>176037.267</v>
      </c>
      <c r="E92" s="30">
        <f t="shared" si="0"/>
        <v>-744744.042</v>
      </c>
      <c r="F92" s="30">
        <f t="shared" si="1"/>
        <v>19.11824939096369</v>
      </c>
    </row>
    <row r="93" spans="1:6" ht="78.75">
      <c r="A93" s="12" t="s">
        <v>113</v>
      </c>
      <c r="B93" s="4" t="s">
        <v>114</v>
      </c>
      <c r="C93" s="27">
        <f>C94</f>
        <v>72015.125</v>
      </c>
      <c r="D93" s="27">
        <f>D94</f>
        <v>43305.273</v>
      </c>
      <c r="E93" s="27">
        <f t="shared" si="0"/>
        <v>-28709.852</v>
      </c>
      <c r="F93" s="27">
        <f t="shared" si="1"/>
        <v>60.13358027219976</v>
      </c>
    </row>
    <row r="94" spans="1:6" ht="63">
      <c r="A94" s="13" t="s">
        <v>115</v>
      </c>
      <c r="B94" s="7" t="s">
        <v>116</v>
      </c>
      <c r="C94" s="25">
        <f>SUM(C95:C97)</f>
        <v>72015.125</v>
      </c>
      <c r="D94" s="25">
        <f>SUM(D95:D97)</f>
        <v>43305.273</v>
      </c>
      <c r="E94" s="25">
        <f t="shared" si="0"/>
        <v>-28709.852</v>
      </c>
      <c r="F94" s="25">
        <f t="shared" si="1"/>
        <v>60.13358027219976</v>
      </c>
    </row>
    <row r="95" spans="1:6" ht="78.75">
      <c r="A95" s="13" t="s">
        <v>117</v>
      </c>
      <c r="B95" s="7" t="s">
        <v>118</v>
      </c>
      <c r="C95" s="28">
        <v>6625.814</v>
      </c>
      <c r="D95" s="25">
        <v>10416.169</v>
      </c>
      <c r="E95" s="25">
        <f t="shared" si="0"/>
        <v>3790.3549999999996</v>
      </c>
      <c r="F95" s="25">
        <f t="shared" si="1"/>
        <v>157.2058768930127</v>
      </c>
    </row>
    <row r="96" spans="1:6" ht="141.75">
      <c r="A96" s="13" t="s">
        <v>145</v>
      </c>
      <c r="B96" s="9" t="s">
        <v>146</v>
      </c>
      <c r="C96" s="28">
        <v>2211.015</v>
      </c>
      <c r="D96" s="25">
        <v>0</v>
      </c>
      <c r="E96" s="25">
        <f>D96-C96</f>
        <v>-2211.015</v>
      </c>
      <c r="F96" s="25">
        <f>D96/C96*100</f>
        <v>0</v>
      </c>
    </row>
    <row r="97" spans="1:6" ht="220.5">
      <c r="A97" s="13" t="s">
        <v>157</v>
      </c>
      <c r="B97" s="7" t="s">
        <v>119</v>
      </c>
      <c r="C97" s="28">
        <v>63178.296</v>
      </c>
      <c r="D97" s="25">
        <v>32889.104</v>
      </c>
      <c r="E97" s="25">
        <f t="shared" si="0"/>
        <v>-30289.192000000003</v>
      </c>
      <c r="F97" s="25">
        <f t="shared" si="1"/>
        <v>52.05759902103089</v>
      </c>
    </row>
    <row r="98" spans="1:6" ht="31.5">
      <c r="A98" s="13" t="s">
        <v>209</v>
      </c>
      <c r="B98" s="9" t="s">
        <v>208</v>
      </c>
      <c r="C98" s="28">
        <v>0</v>
      </c>
      <c r="D98" s="25">
        <v>954.281</v>
      </c>
      <c r="E98" s="25">
        <f>D98-C98</f>
        <v>954.281</v>
      </c>
      <c r="F98" s="25"/>
    </row>
    <row r="99" spans="1:6" ht="31.5">
      <c r="A99" s="12" t="s">
        <v>120</v>
      </c>
      <c r="B99" s="23" t="s">
        <v>121</v>
      </c>
      <c r="C99" s="27">
        <f>SUM(C100:C102)</f>
        <v>115213.381</v>
      </c>
      <c r="D99" s="27">
        <f>SUM(D100:D102)</f>
        <v>7743.371</v>
      </c>
      <c r="E99" s="27">
        <f t="shared" si="0"/>
        <v>-107470.01</v>
      </c>
      <c r="F99" s="27">
        <f t="shared" si="1"/>
        <v>6.720895552921931</v>
      </c>
    </row>
    <row r="100" spans="1:6" ht="47.25">
      <c r="A100" s="13" t="s">
        <v>122</v>
      </c>
      <c r="B100" s="7" t="s">
        <v>123</v>
      </c>
      <c r="C100" s="28">
        <v>113035.423</v>
      </c>
      <c r="D100" s="25">
        <v>6480.961</v>
      </c>
      <c r="E100" s="25">
        <f t="shared" si="0"/>
        <v>-106554.462</v>
      </c>
      <c r="F100" s="25">
        <f t="shared" si="1"/>
        <v>5.733566370605788</v>
      </c>
    </row>
    <row r="101" spans="1:6" ht="31.5">
      <c r="A101" s="21" t="s">
        <v>198</v>
      </c>
      <c r="B101" s="7" t="s">
        <v>199</v>
      </c>
      <c r="C101" s="28">
        <v>2130.711</v>
      </c>
      <c r="D101" s="25">
        <v>1262.41</v>
      </c>
      <c r="E101" s="25">
        <f>D101-C101</f>
        <v>-868.3009999999997</v>
      </c>
      <c r="F101" s="25">
        <f>D101/C101*100</f>
        <v>59.248297868645736</v>
      </c>
    </row>
    <row r="102" spans="1:6" ht="31.5">
      <c r="A102" s="21" t="s">
        <v>200</v>
      </c>
      <c r="B102" s="7" t="s">
        <v>201</v>
      </c>
      <c r="C102" s="28">
        <v>47.247</v>
      </c>
      <c r="D102" s="25">
        <v>0</v>
      </c>
      <c r="E102" s="25">
        <f>D102-C102</f>
        <v>-47.247</v>
      </c>
      <c r="F102" s="25">
        <f>D102/C102*100</f>
        <v>0</v>
      </c>
    </row>
    <row r="103" spans="1:6" ht="189">
      <c r="A103" s="12" t="s">
        <v>124</v>
      </c>
      <c r="B103" s="4" t="s">
        <v>125</v>
      </c>
      <c r="C103" s="27">
        <f>C104+C105</f>
        <v>7559.886</v>
      </c>
      <c r="D103" s="27">
        <f>D104+D105</f>
        <v>23970.562</v>
      </c>
      <c r="E103" s="27">
        <f t="shared" si="0"/>
        <v>16410.676</v>
      </c>
      <c r="F103" s="27">
        <f t="shared" si="1"/>
        <v>317.075707226273</v>
      </c>
    </row>
    <row r="104" spans="1:6" ht="126" hidden="1">
      <c r="A104" s="13" t="s">
        <v>126</v>
      </c>
      <c r="B104" s="7" t="s">
        <v>127</v>
      </c>
      <c r="C104" s="25">
        <v>0</v>
      </c>
      <c r="D104" s="25">
        <v>0</v>
      </c>
      <c r="E104" s="25">
        <f t="shared" si="0"/>
        <v>0</v>
      </c>
      <c r="F104" s="25"/>
    </row>
    <row r="105" spans="1:6" ht="63">
      <c r="A105" s="13" t="s">
        <v>128</v>
      </c>
      <c r="B105" s="7" t="s">
        <v>129</v>
      </c>
      <c r="C105" s="25">
        <v>7559.886</v>
      </c>
      <c r="D105" s="25">
        <v>23970.562</v>
      </c>
      <c r="E105" s="25">
        <f t="shared" si="0"/>
        <v>16410.676</v>
      </c>
      <c r="F105" s="25">
        <f t="shared" si="1"/>
        <v>317.075707226273</v>
      </c>
    </row>
    <row r="106" spans="1:6" ht="94.5">
      <c r="A106" s="12" t="s">
        <v>130</v>
      </c>
      <c r="B106" s="4" t="s">
        <v>131</v>
      </c>
      <c r="C106" s="27">
        <f>C107</f>
        <v>-138193.168</v>
      </c>
      <c r="D106" s="27">
        <f>D107</f>
        <v>-15867.275</v>
      </c>
      <c r="E106" s="27">
        <f t="shared" si="0"/>
        <v>122325.89300000001</v>
      </c>
      <c r="F106" s="27">
        <f t="shared" si="1"/>
        <v>11.48195329019449</v>
      </c>
    </row>
    <row r="107" spans="1:6" ht="94.5">
      <c r="A107" s="13" t="s">
        <v>132</v>
      </c>
      <c r="B107" s="7" t="s">
        <v>133</v>
      </c>
      <c r="C107" s="25">
        <v>-138193.168</v>
      </c>
      <c r="D107" s="25">
        <v>-15867.275</v>
      </c>
      <c r="E107" s="25">
        <f>D107-C107</f>
        <v>122325.89300000001</v>
      </c>
      <c r="F107" s="25">
        <f>D107/C107*100</f>
        <v>11.48195329019449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2755905511811024" bottom="0.2755905511811024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Gnezdilova</cp:lastModifiedBy>
  <cp:lastPrinted>2017-10-24T07:58:41Z</cp:lastPrinted>
  <dcterms:created xsi:type="dcterms:W3CDTF">2016-04-25T02:35:52Z</dcterms:created>
  <dcterms:modified xsi:type="dcterms:W3CDTF">2017-10-31T04:29:01Z</dcterms:modified>
  <cp:category/>
  <cp:version/>
  <cp:contentType/>
  <cp:contentStatus/>
</cp:coreProperties>
</file>