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5" yWindow="65326" windowWidth="10140" windowHeight="10890" activeTab="0"/>
  </bookViews>
  <sheets>
    <sheet name="Динамика доходов рес.бюджета" sheetId="1" r:id="rId1"/>
  </sheets>
  <definedNames>
    <definedName name="TableRow">'Динамика доходов рес.бюджета'!#REF!</definedName>
    <definedName name="TableRow1">#REF!</definedName>
    <definedName name="TableRow2">#REF!</definedName>
    <definedName name="_xlnm.Print_Titles" localSheetId="0">'Динамика доходов рес.бюджета'!$3:$4</definedName>
  </definedNames>
  <calcPr fullCalcOnLoad="1"/>
</workbook>
</file>

<file path=xl/sharedStrings.xml><?xml version="1.0" encoding="utf-8"?>
<sst xmlns="http://schemas.openxmlformats.org/spreadsheetml/2006/main" count="159" uniqueCount="159">
  <si>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</si>
  <si>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</si>
  <si>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</si>
  <si>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</si>
  <si>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</si>
  <si>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</si>
  <si>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</si>
  <si>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</si>
  <si>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</si>
  <si>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</si>
  <si>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</si>
  <si>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</si>
  <si>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</si>
  <si>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</si>
  <si>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</si>
  <si>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</si>
  <si>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</si>
  <si>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</si>
  <si>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</si>
  <si>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</si>
  <si>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</si>
  <si>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</si>
  <si>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</si>
  <si>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</si>
  <si>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</si>
  <si>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</si>
  <si>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</si>
  <si>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</si>
  <si>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</si>
  <si>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</si>
  <si>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</si>
  <si>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</si>
  <si>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</si>
  <si>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</si>
  <si>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</si>
  <si>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</si>
  <si>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</si>
  <si>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</si>
  <si>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</si>
  <si>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</si>
  <si>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</si>
  <si>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</si>
  <si>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</si>
  <si>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</si>
  <si>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</si>
  <si>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</si>
  <si>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</si>
  <si>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</si>
  <si>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</si>
  <si>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</si>
  <si>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</si>
  <si>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</si>
  <si>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</si>
  <si>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</si>
  <si>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</si>
  <si>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</si>
  <si>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</si>
  <si>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</si>
  <si>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</si>
  <si>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</si>
  <si>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</si>
  <si>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</si>
  <si>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</si>
  <si>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</si>
  <si>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</si>
  <si>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</si>
  <si>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</si>
  <si>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</si>
  <si>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</si>
  <si>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</si>
  <si>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</si>
  <si>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</si>
  <si>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о рекламе</t>
  </si>
  <si>
    <t>00011626000010000140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</si>
  <si>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</si>
  <si>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</si>
  <si>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</si>
  <si>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</si>
  <si>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</si>
  <si>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</si>
  <si>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</si>
  <si>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</si>
  <si>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</si>
  <si>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</si>
  <si>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</si>
  <si>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</si>
  <si>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</si>
  <si>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</si>
  <si>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</si>
  <si>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</si>
  <si>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</si>
  <si>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</si>
  <si>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</si>
  <si>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</si>
  <si>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</si>
  <si>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</si>
  <si>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</si>
  <si>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00020302000020000180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</si>
  <si>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</si>
  <si>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00020302010020000180</t>
  </si>
  <si>
    <t>00020302040020000180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</si>
  <si>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</si>
  <si>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</si>
  <si>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</si>
  <si>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00020702000020000180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</si>
  <si>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</si>
  <si>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</si>
  <si>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</si>
  <si>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</si>
  <si>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</si>
  <si>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</si>
  <si>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</si>
  <si>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</si>
  <si>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</si>
  <si>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00021902000020000151</t>
  </si>
  <si>
    <t xml:space="preserve"> Наименование показателя</t>
  </si>
  <si>
    <t xml:space="preserve">Код дохода по бюджетной классификации </t>
  </si>
  <si>
    <t xml:space="preserve">Динамика поступления </t>
  </si>
  <si>
    <t>прирост (снижение), тыс. руб.</t>
  </si>
  <si>
    <t>темп роста (снижения), %</t>
  </si>
  <si>
    <t>в  тыс.руб.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</si>
  <si>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</si>
  <si>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</si>
  <si>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</si>
  <si>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</si>
  <si>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</si>
  <si>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</si>
  <si>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</si>
  <si>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</si>
  <si>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</si>
  <si>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</si>
  <si>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</si>
  <si>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</si>
  <si>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00011603000000000140</t>
  </si>
  <si>
    <t>00011618000000000140</t>
  </si>
  <si>
    <t>00020302030020000180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</si>
  <si>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</si>
  <si>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</si>
  <si>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</si>
  <si>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</si>
  <si>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Денежные взыскания (штрафы) за нарушение бюджетного законодательства (в части бюджетов субъектов Российской Федерации)</t>
  </si>
  <si>
    <t>00020210000000000151</t>
  </si>
  <si>
    <t>00020215001000000151</t>
  </si>
  <si>
    <t>00020215002000000151</t>
  </si>
  <si>
    <t>Дотации бюджетам на частичную компенсацию дополнительных расходов на повышение оплаты труда работников бюджетной сферы</t>
  </si>
  <si>
    <t>00020215009000000151</t>
  </si>
  <si>
    <t>Прочие дотации</t>
  </si>
  <si>
    <t>00020219999000000151</t>
  </si>
  <si>
    <t>00020220000000000151</t>
  </si>
  <si>
    <t>00020230000000000151</t>
  </si>
  <si>
    <t>00020240000000000151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</si>
  <si>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</si>
  <si>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</si>
  <si>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</si>
  <si>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</si>
  <si>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</si>
  <si>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Исполнено на 01.07.2017 года</t>
  </si>
  <si>
    <t>Исполнено на 01.07.2018 года</t>
  </si>
  <si>
    <t>Сведения о поступлении доходов в республиканский бюджет Республики Алтай по видам доходов за  1 полугодие 2018 года в сравнении с 1 полугодием 2017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</si>
</sst>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##\ ###\ ###\ ###\ ##0.00"/>
    <numFmt numFmtId="174" formatCode="0.000#,"/>
    <numFmt numFmtId="175" formatCode="#,##0.00_р_."/>
    <numFmt numFmtId="176" formatCode="\ 0.000#,"/>
    <numFmt numFmtId="177" formatCode="#,##0.0000_р_."/>
    <numFmt numFmtId="178" formatCode="#,##0.000_р_."/>
    <numFmt numFmtId="179" formatCode="#,##0.0_р_."/>
    <numFmt numFmtId="180" formatCode="#,##0.0"/>
    <numFmt numFmtId="181" formatCode="_(* #,##0.00_);_(* \(#,##0.00\);_(* &quot;-&quot;??_);_(@_)"/>
    <numFmt numFmtId="182" formatCode="#,##0.000"/>
    <numFmt numFmtId="183" formatCode="#,##0.00000_р_."/>
    <numFmt numFmtId="184" formatCode="#,##0.000000_р_."/>
    <numFmt numFmtId="185" formatCode="#,##0.000000"/>
    <numFmt numFmtId="186" formatCode="_-* #,##0.0\ _₽_-;\-* #,##0.0\ _₽_-;_-* &quot;-&quot;?\ _₽_-;_-@_-"/>
    <numFmt numFmtId="187" formatCode="_-* #,##0.00\ _₽_-;\-* #,##0.00\ _₽_-;_-* &quot;-&quot;?\ _₽_-;_-@_-"/>
    <numFmt numFmtId="188" formatCode="_-* #,##0.000\ _₽_-;\-* #,##0.000\ _₽_-;_-* &quot;-&quot;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6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0" borderId="1">
      <alignment horizontal="center" vertical="top" wrapText="1"/>
      <protection/>
    </xf>
    <xf numFmtId="0" fontId="6" fillId="0" borderId="2">
      <alignment horizontal="center"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2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Alignment="1">
      <alignment horizontal="center" vertical="center"/>
    </xf>
    <xf numFmtId="0" fontId="3" fillId="33" borderId="12" xfId="0" applyFont="1" applyFill="1" applyBorder="1" applyAlignment="1">
      <alignment horizontal="justify" vertical="top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justify" vertical="top" wrapText="1"/>
    </xf>
    <xf numFmtId="0" fontId="47" fillId="0" borderId="12" xfId="0" applyFont="1" applyFill="1" applyBorder="1" applyAlignment="1">
      <alignment horizontal="center" vertical="top" wrapText="1"/>
    </xf>
    <xf numFmtId="186" fontId="3" fillId="0" borderId="12" xfId="0" applyNumberFormat="1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6" fontId="7" fillId="33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6" fontId="3" fillId="0" borderId="12" xfId="99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horizontal="center" wrapText="1"/>
    </xf>
    <xf numFmtId="0" fontId="3" fillId="0" borderId="12" xfId="33" applyNumberFormat="1" applyFont="1" applyFill="1" applyBorder="1" applyAlignment="1" applyProtection="1">
      <alignment horizontal="center" vertical="top" wrapText="1"/>
      <protection/>
    </xf>
    <xf numFmtId="0" fontId="3" fillId="0" borderId="12" xfId="33" applyNumberFormat="1" applyFont="1" applyFill="1" applyBorder="1" applyAlignment="1">
      <alignment horizontal="center" vertical="top" wrapText="1"/>
      <protection/>
    </xf>
    <xf numFmtId="0" fontId="3" fillId="0" borderId="12" xfId="34" applyNumberFormat="1" applyFont="1" applyFill="1" applyBorder="1" applyAlignment="1" applyProtection="1">
      <alignment horizontal="center" vertical="center" wrapText="1"/>
      <protection/>
    </xf>
    <xf numFmtId="0" fontId="3" fillId="0" borderId="12" xfId="34" applyNumberFormat="1" applyFont="1" applyFill="1" applyBorder="1" applyAlignment="1">
      <alignment horizontal="center" vertical="center" wrapText="1"/>
      <protection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11" xfId="56"/>
    <cellStyle name="Обычный 2 12" xfId="57"/>
    <cellStyle name="Обычный 2 13" xfId="58"/>
    <cellStyle name="Обычный 2 14" xfId="59"/>
    <cellStyle name="Обычный 2 15" xfId="60"/>
    <cellStyle name="Обычный 2 16" xfId="61"/>
    <cellStyle name="Обычный 2 17" xfId="62"/>
    <cellStyle name="Обычный 2 18" xfId="63"/>
    <cellStyle name="Обычный 2 19" xfId="64"/>
    <cellStyle name="Обычный 2 2" xfId="65"/>
    <cellStyle name="Обычный 2 20" xfId="66"/>
    <cellStyle name="Обычный 2 21" xfId="67"/>
    <cellStyle name="Обычный 2 22" xfId="68"/>
    <cellStyle name="Обычный 2 23" xfId="69"/>
    <cellStyle name="Обычный 2 24" xfId="70"/>
    <cellStyle name="Обычный 2 25" xfId="71"/>
    <cellStyle name="Обычный 2 26" xfId="72"/>
    <cellStyle name="Обычный 2 27" xfId="73"/>
    <cellStyle name="Обычный 2 28" xfId="74"/>
    <cellStyle name="Обычный 2 29" xfId="75"/>
    <cellStyle name="Обычный 2 3" xfId="76"/>
    <cellStyle name="Обычный 2 30" xfId="77"/>
    <cellStyle name="Обычный 2 31" xfId="78"/>
    <cellStyle name="Обычный 2 32" xfId="79"/>
    <cellStyle name="Обычный 2 33" xfId="80"/>
    <cellStyle name="Обычный 2 34" xfId="81"/>
    <cellStyle name="Обычный 2 35" xfId="82"/>
    <cellStyle name="Обычный 2 36" xfId="83"/>
    <cellStyle name="Обычный 2 4" xfId="84"/>
    <cellStyle name="Обычный 2 5" xfId="85"/>
    <cellStyle name="Обычный 2 6" xfId="86"/>
    <cellStyle name="Обычный 2 7" xfId="87"/>
    <cellStyle name="Обычный 2 8" xfId="88"/>
    <cellStyle name="Обычный 2 9" xfId="89"/>
    <cellStyle name="Обычный 3" xfId="90"/>
    <cellStyle name="Обычный 4" xfId="91"/>
    <cellStyle name="Обычный 5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Финансовый 10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="80" zoomScaleNormal="80" workbookViewId="0" topLeftCell="A1">
      <selection activeCell="A1" sqref="A1:F1"/>
    </sheetView>
  </sheetViews>
  <sheetFormatPr defaultColWidth="22.28125" defaultRowHeight="15"/>
  <cols>
    <col min="1" max="1" width="35.421875" style="13" customWidth="1"/>
    <col min="2" max="2" width="25.7109375" style="3" customWidth="1"/>
    <col min="3" max="3" width="18.421875" style="28" customWidth="1"/>
    <col min="4" max="4" width="18.57421875" style="7" customWidth="1"/>
    <col min="5" max="5" width="15.8515625" style="7" customWidth="1"/>
    <col min="6" max="6" width="14.28125" style="7" customWidth="1"/>
    <col min="7" max="231" width="8.7109375" style="1" customWidth="1"/>
    <col min="232" max="232" width="3.57421875" style="1" customWidth="1"/>
    <col min="233" max="16384" width="22.28125" style="1" customWidth="1"/>
  </cols>
  <sheetData>
    <row r="1" spans="1:6" ht="40.5" customHeight="1">
      <c r="A1" s="31" t="s">
        <v>158</v>
      </c>
      <c r="B1" s="32"/>
      <c r="C1" s="32"/>
      <c r="D1" s="32"/>
      <c r="E1" s="32"/>
      <c r="F1" s="33"/>
    </row>
    <row r="2" spans="2:6" ht="15.75">
      <c r="B2" s="2"/>
      <c r="C2" s="27"/>
      <c r="D2" s="30"/>
      <c r="F2" s="11" t="s">
        <v>120</v>
      </c>
    </row>
    <row r="3" spans="1:6" s="2" customFormat="1" ht="24" customHeight="1">
      <c r="A3" s="34" t="s">
        <v>115</v>
      </c>
      <c r="B3" s="36" t="s">
        <v>116</v>
      </c>
      <c r="C3" s="38" t="s">
        <v>156</v>
      </c>
      <c r="D3" s="38" t="s">
        <v>157</v>
      </c>
      <c r="E3" s="40" t="s">
        <v>117</v>
      </c>
      <c r="F3" s="41"/>
    </row>
    <row r="4" spans="1:6" s="2" customFormat="1" ht="46.5" customHeight="1">
      <c r="A4" s="35"/>
      <c r="B4" s="37"/>
      <c r="C4" s="39"/>
      <c r="D4" s="39"/>
      <c r="E4" s="12" t="s">
        <v>118</v>
      </c>
      <c r="F4" s="4" t="s">
        <v>119</v>
      </c>
    </row>
    <row r="5" spans="1:6" ht="15" customHeight="1">
      <c r="A5" s="26" t="s">
        <v>0</v>
      </c>
      <c r="B5" s="4" t="s">
        <v>1</v>
      </c>
      <c r="C5" s="23">
        <f>C6+C59</f>
        <v>7554630.8</v>
      </c>
      <c r="D5" s="23">
        <f>D6+D59</f>
        <v>9230224</v>
      </c>
      <c r="E5" s="6">
        <f>D5-C5</f>
        <v>1675593.2000000002</v>
      </c>
      <c r="F5" s="6">
        <f>D5/C5*100</f>
        <v>122.17968348631942</v>
      </c>
    </row>
    <row r="6" spans="1:6" s="8" customFormat="1" ht="31.5">
      <c r="A6" s="14" t="s">
        <v>2</v>
      </c>
      <c r="B6" s="9" t="s">
        <v>3</v>
      </c>
      <c r="C6" s="24">
        <f>C7+C24+0.1</f>
        <v>1647750.2000000002</v>
      </c>
      <c r="D6" s="24">
        <f>D7+D24</f>
        <v>1805580.4</v>
      </c>
      <c r="E6" s="5">
        <f aca="true" t="shared" si="0" ref="E6:E67">D6-C6</f>
        <v>157830.19999999972</v>
      </c>
      <c r="F6" s="5">
        <f aca="true" t="shared" si="1" ref="F6:F67">D6/C6*100</f>
        <v>109.57852713354244</v>
      </c>
    </row>
    <row r="7" spans="1:6" s="8" customFormat="1" ht="15.75">
      <c r="A7" s="14" t="s">
        <v>4</v>
      </c>
      <c r="B7" s="9"/>
      <c r="C7" s="24">
        <f>C8+C11+C13+C15+C18+C20+C23</f>
        <v>1553216.1</v>
      </c>
      <c r="D7" s="24">
        <f>D8+D11+D13+D15+D18+D20+D23</f>
        <v>1705357.7</v>
      </c>
      <c r="E7" s="5">
        <f t="shared" si="0"/>
        <v>152141.59999999986</v>
      </c>
      <c r="F7" s="5">
        <f t="shared" si="1"/>
        <v>109.7952628742388</v>
      </c>
    </row>
    <row r="8" spans="1:6" ht="16.5" customHeight="1">
      <c r="A8" s="15" t="s">
        <v>5</v>
      </c>
      <c r="B8" s="4" t="s">
        <v>6</v>
      </c>
      <c r="C8" s="23">
        <f>C9+C10</f>
        <v>1166782.4</v>
      </c>
      <c r="D8" s="23">
        <f>D9+D10</f>
        <v>1271023.8</v>
      </c>
      <c r="E8" s="6">
        <f t="shared" si="0"/>
        <v>104241.40000000014</v>
      </c>
      <c r="F8" s="6">
        <f t="shared" si="1"/>
        <v>108.93409088104175</v>
      </c>
    </row>
    <row r="9" spans="1:6" ht="15.75">
      <c r="A9" s="15" t="s">
        <v>7</v>
      </c>
      <c r="B9" s="4" t="s">
        <v>8</v>
      </c>
      <c r="C9" s="29">
        <v>571575</v>
      </c>
      <c r="D9" s="23">
        <v>581104.9</v>
      </c>
      <c r="E9" s="6">
        <f t="shared" si="0"/>
        <v>9529.900000000023</v>
      </c>
      <c r="F9" s="6">
        <f t="shared" si="1"/>
        <v>101.66730525302891</v>
      </c>
    </row>
    <row r="10" spans="1:6" ht="15.75">
      <c r="A10" s="15" t="s">
        <v>9</v>
      </c>
      <c r="B10" s="4" t="s">
        <v>10</v>
      </c>
      <c r="C10" s="29">
        <v>595207.4</v>
      </c>
      <c r="D10" s="23">
        <v>689918.9</v>
      </c>
      <c r="E10" s="6">
        <f t="shared" si="0"/>
        <v>94711.5</v>
      </c>
      <c r="F10" s="6">
        <f t="shared" si="1"/>
        <v>115.91235256819724</v>
      </c>
    </row>
    <row r="11" spans="1:6" ht="63.75" customHeight="1">
      <c r="A11" s="15" t="s">
        <v>11</v>
      </c>
      <c r="B11" s="4" t="s">
        <v>12</v>
      </c>
      <c r="C11" s="23">
        <f>C12</f>
        <v>291795.8</v>
      </c>
      <c r="D11" s="23">
        <f>D12</f>
        <v>319254.1</v>
      </c>
      <c r="E11" s="6">
        <f t="shared" si="0"/>
        <v>27458.29999999999</v>
      </c>
      <c r="F11" s="6">
        <f t="shared" si="1"/>
        <v>109.41010802760012</v>
      </c>
    </row>
    <row r="12" spans="1:6" ht="50.25" customHeight="1">
      <c r="A12" s="15" t="s">
        <v>13</v>
      </c>
      <c r="B12" s="4" t="s">
        <v>14</v>
      </c>
      <c r="C12" s="29">
        <v>291795.8</v>
      </c>
      <c r="D12" s="23">
        <v>319254.1</v>
      </c>
      <c r="E12" s="6">
        <f t="shared" si="0"/>
        <v>27458.29999999999</v>
      </c>
      <c r="F12" s="6">
        <f t="shared" si="1"/>
        <v>109.41010802760012</v>
      </c>
    </row>
    <row r="13" spans="1:6" ht="31.5">
      <c r="A13" s="15" t="s">
        <v>15</v>
      </c>
      <c r="B13" s="4" t="s">
        <v>16</v>
      </c>
      <c r="C13" s="23">
        <f>C14</f>
        <v>10.4</v>
      </c>
      <c r="D13" s="23">
        <f>D14</f>
        <v>1.4</v>
      </c>
      <c r="E13" s="6">
        <f t="shared" si="0"/>
        <v>-9</v>
      </c>
      <c r="F13" s="6">
        <f t="shared" si="1"/>
        <v>13.461538461538462</v>
      </c>
    </row>
    <row r="14" spans="1:6" ht="31.5">
      <c r="A14" s="15" t="s">
        <v>17</v>
      </c>
      <c r="B14" s="4" t="s">
        <v>18</v>
      </c>
      <c r="C14" s="29">
        <v>10.4</v>
      </c>
      <c r="D14" s="23">
        <v>1.4</v>
      </c>
      <c r="E14" s="6">
        <f t="shared" si="0"/>
        <v>-9</v>
      </c>
      <c r="F14" s="6">
        <f t="shared" si="1"/>
        <v>13.461538461538462</v>
      </c>
    </row>
    <row r="15" spans="1:6" ht="15.75">
      <c r="A15" s="15" t="s">
        <v>19</v>
      </c>
      <c r="B15" s="4" t="s">
        <v>20</v>
      </c>
      <c r="C15" s="23">
        <f>C16+C17</f>
        <v>86056.70000000001</v>
      </c>
      <c r="D15" s="23">
        <f>D16+D17</f>
        <v>101738</v>
      </c>
      <c r="E15" s="6">
        <f t="shared" si="0"/>
        <v>15681.299999999988</v>
      </c>
      <c r="F15" s="6">
        <f t="shared" si="1"/>
        <v>118.22205592359454</v>
      </c>
    </row>
    <row r="16" spans="1:6" ht="15.75">
      <c r="A16" s="15" t="s">
        <v>21</v>
      </c>
      <c r="B16" s="4" t="s">
        <v>22</v>
      </c>
      <c r="C16" s="29">
        <v>61883.3</v>
      </c>
      <c r="D16" s="23">
        <v>77481.1</v>
      </c>
      <c r="E16" s="6">
        <f t="shared" si="0"/>
        <v>15597.800000000003</v>
      </c>
      <c r="F16" s="6">
        <f t="shared" si="1"/>
        <v>125.20518459746006</v>
      </c>
    </row>
    <row r="17" spans="1:6" ht="15.75">
      <c r="A17" s="15" t="s">
        <v>23</v>
      </c>
      <c r="B17" s="4" t="s">
        <v>24</v>
      </c>
      <c r="C17" s="29">
        <v>24173.4</v>
      </c>
      <c r="D17" s="23">
        <v>24256.9</v>
      </c>
      <c r="E17" s="6">
        <f t="shared" si="0"/>
        <v>83.5</v>
      </c>
      <c r="F17" s="6">
        <f t="shared" si="1"/>
        <v>100.34542099994208</v>
      </c>
    </row>
    <row r="18" spans="1:6" ht="48" customHeight="1">
      <c r="A18" s="15" t="s">
        <v>25</v>
      </c>
      <c r="B18" s="4" t="s">
        <v>26</v>
      </c>
      <c r="C18" s="23">
        <f>C19</f>
        <v>2.1</v>
      </c>
      <c r="D18" s="23">
        <f>D19</f>
        <v>0.6</v>
      </c>
      <c r="E18" s="6">
        <f t="shared" si="0"/>
        <v>-1.5</v>
      </c>
      <c r="F18" s="6">
        <f t="shared" si="1"/>
        <v>28.57142857142857</v>
      </c>
    </row>
    <row r="19" spans="1:6" ht="63">
      <c r="A19" s="15" t="s">
        <v>27</v>
      </c>
      <c r="B19" s="4" t="s">
        <v>28</v>
      </c>
      <c r="C19" s="29">
        <v>2.1</v>
      </c>
      <c r="D19" s="23">
        <v>0.6</v>
      </c>
      <c r="E19" s="6">
        <f t="shared" si="0"/>
        <v>-1.5</v>
      </c>
      <c r="F19" s="6">
        <f t="shared" si="1"/>
        <v>28.57142857142857</v>
      </c>
    </row>
    <row r="20" spans="1:6" ht="21" customHeight="1">
      <c r="A20" s="15" t="s">
        <v>29</v>
      </c>
      <c r="B20" s="4" t="s">
        <v>30</v>
      </c>
      <c r="C20" s="23">
        <f>C21+C22</f>
        <v>8568.6</v>
      </c>
      <c r="D20" s="23">
        <f>D21+D22</f>
        <v>13338.5</v>
      </c>
      <c r="E20" s="6">
        <f t="shared" si="0"/>
        <v>4769.9</v>
      </c>
      <c r="F20" s="6">
        <f t="shared" si="1"/>
        <v>155.6672035104918</v>
      </c>
    </row>
    <row r="21" spans="1:6" ht="141.75">
      <c r="A21" s="15" t="s">
        <v>154</v>
      </c>
      <c r="B21" s="10" t="s">
        <v>155</v>
      </c>
      <c r="C21" s="23">
        <v>13.5</v>
      </c>
      <c r="D21" s="23">
        <v>617.5</v>
      </c>
      <c r="E21" s="6">
        <f>D21-C21</f>
        <v>604</v>
      </c>
      <c r="F21" s="6">
        <f>D21/C21*100</f>
        <v>4574.074074074074</v>
      </c>
    </row>
    <row r="22" spans="1:6" ht="63">
      <c r="A22" s="15" t="s">
        <v>31</v>
      </c>
      <c r="B22" s="4" t="s">
        <v>32</v>
      </c>
      <c r="C22" s="23">
        <v>8555.1</v>
      </c>
      <c r="D22" s="23">
        <v>12721</v>
      </c>
      <c r="E22" s="6">
        <f t="shared" si="0"/>
        <v>4165.9</v>
      </c>
      <c r="F22" s="6">
        <f t="shared" si="1"/>
        <v>148.69493050928685</v>
      </c>
    </row>
    <row r="23" spans="1:6" ht="78.75">
      <c r="A23" s="15" t="s">
        <v>33</v>
      </c>
      <c r="B23" s="4" t="s">
        <v>34</v>
      </c>
      <c r="C23" s="23">
        <v>0.1</v>
      </c>
      <c r="D23" s="23">
        <v>1.3</v>
      </c>
      <c r="E23" s="6">
        <f t="shared" si="0"/>
        <v>1.2</v>
      </c>
      <c r="F23" s="6">
        <f t="shared" si="1"/>
        <v>1300</v>
      </c>
    </row>
    <row r="24" spans="1:6" s="8" customFormat="1" ht="15.75">
      <c r="A24" s="14" t="s">
        <v>35</v>
      </c>
      <c r="B24" s="9"/>
      <c r="C24" s="24">
        <f>C25+C31+C35+C38+C41+C43+C56</f>
        <v>94534</v>
      </c>
      <c r="D24" s="24">
        <f>D25+D31+D35+D38+D41+D43+D56+0.1</f>
        <v>100222.7</v>
      </c>
      <c r="E24" s="5">
        <f t="shared" si="0"/>
        <v>5688.699999999997</v>
      </c>
      <c r="F24" s="5">
        <f t="shared" si="1"/>
        <v>106.01762328897539</v>
      </c>
    </row>
    <row r="25" spans="1:6" ht="81" customHeight="1">
      <c r="A25" s="15" t="s">
        <v>36</v>
      </c>
      <c r="B25" s="4" t="s">
        <v>37</v>
      </c>
      <c r="C25" s="23">
        <f>C26+C27+C28+C29+C30</f>
        <v>6157.9</v>
      </c>
      <c r="D25" s="23">
        <f>D26+D27+D28+D29+D30</f>
        <v>7751.1</v>
      </c>
      <c r="E25" s="6">
        <f t="shared" si="0"/>
        <v>1593.2000000000007</v>
      </c>
      <c r="F25" s="6">
        <f t="shared" si="1"/>
        <v>125.87245651926796</v>
      </c>
    </row>
    <row r="26" spans="1:6" ht="157.5" hidden="1">
      <c r="A26" s="15" t="s">
        <v>136</v>
      </c>
      <c r="B26" s="10" t="s">
        <v>137</v>
      </c>
      <c r="C26" s="23">
        <v>0</v>
      </c>
      <c r="D26" s="23">
        <v>0</v>
      </c>
      <c r="E26" s="6">
        <f t="shared" si="0"/>
        <v>0</v>
      </c>
      <c r="F26" s="6" t="e">
        <f t="shared" si="1"/>
        <v>#DIV/0!</v>
      </c>
    </row>
    <row r="27" spans="1:6" ht="47.25">
      <c r="A27" s="15" t="s">
        <v>38</v>
      </c>
      <c r="B27" s="4" t="s">
        <v>39</v>
      </c>
      <c r="C27" s="29">
        <v>257.5</v>
      </c>
      <c r="D27" s="23">
        <v>108.6</v>
      </c>
      <c r="E27" s="6">
        <f t="shared" si="0"/>
        <v>-148.9</v>
      </c>
      <c r="F27" s="6">
        <f t="shared" si="1"/>
        <v>42.17475728155339</v>
      </c>
    </row>
    <row r="28" spans="1:6" ht="172.5" customHeight="1">
      <c r="A28" s="15" t="s">
        <v>40</v>
      </c>
      <c r="B28" s="4" t="s">
        <v>41</v>
      </c>
      <c r="C28" s="29">
        <v>4264.9</v>
      </c>
      <c r="D28" s="23">
        <v>6697.1</v>
      </c>
      <c r="E28" s="6">
        <f t="shared" si="0"/>
        <v>2432.2000000000007</v>
      </c>
      <c r="F28" s="6">
        <f t="shared" si="1"/>
        <v>157.02830078079205</v>
      </c>
    </row>
    <row r="29" spans="1:6" ht="79.5" customHeight="1">
      <c r="A29" s="21" t="s">
        <v>152</v>
      </c>
      <c r="B29" s="22" t="s">
        <v>153</v>
      </c>
      <c r="C29" s="29">
        <v>1.8</v>
      </c>
      <c r="D29" s="23">
        <v>1.4</v>
      </c>
      <c r="E29" s="6">
        <f>D29-C29</f>
        <v>-0.40000000000000013</v>
      </c>
      <c r="F29" s="6">
        <f>D29/C29*100</f>
        <v>77.77777777777777</v>
      </c>
    </row>
    <row r="30" spans="1:6" ht="146.25" customHeight="1">
      <c r="A30" s="15" t="s">
        <v>42</v>
      </c>
      <c r="B30" s="4" t="s">
        <v>43</v>
      </c>
      <c r="C30" s="29">
        <v>1633.7</v>
      </c>
      <c r="D30" s="23">
        <v>944</v>
      </c>
      <c r="E30" s="6">
        <f t="shared" si="0"/>
        <v>-689.7</v>
      </c>
      <c r="F30" s="6">
        <f t="shared" si="1"/>
        <v>57.78294668543796</v>
      </c>
    </row>
    <row r="31" spans="1:6" ht="31.5">
      <c r="A31" s="15" t="s">
        <v>44</v>
      </c>
      <c r="B31" s="4" t="s">
        <v>45</v>
      </c>
      <c r="C31" s="23">
        <f>C32+C33+C34</f>
        <v>18565.3</v>
      </c>
      <c r="D31" s="23">
        <f>D32+D33+D34</f>
        <v>21596.1</v>
      </c>
      <c r="E31" s="6">
        <f t="shared" si="0"/>
        <v>3030.7999999999993</v>
      </c>
      <c r="F31" s="6">
        <f t="shared" si="1"/>
        <v>116.32507958395502</v>
      </c>
    </row>
    <row r="32" spans="1:6" ht="31.5">
      <c r="A32" s="15" t="s">
        <v>46</v>
      </c>
      <c r="B32" s="4" t="s">
        <v>47</v>
      </c>
      <c r="C32" s="29">
        <v>3006</v>
      </c>
      <c r="D32" s="23">
        <v>3073.6</v>
      </c>
      <c r="E32" s="6">
        <f t="shared" si="0"/>
        <v>67.59999999999991</v>
      </c>
      <c r="F32" s="6">
        <f t="shared" si="1"/>
        <v>102.24883566200931</v>
      </c>
    </row>
    <row r="33" spans="1:6" ht="17.25" customHeight="1">
      <c r="A33" s="15" t="s">
        <v>48</v>
      </c>
      <c r="B33" s="4" t="s">
        <v>49</v>
      </c>
      <c r="C33" s="29">
        <v>4984</v>
      </c>
      <c r="D33" s="23">
        <v>1863.3</v>
      </c>
      <c r="E33" s="6">
        <f t="shared" si="0"/>
        <v>-3120.7</v>
      </c>
      <c r="F33" s="6">
        <f t="shared" si="1"/>
        <v>37.385634028892454</v>
      </c>
    </row>
    <row r="34" spans="1:6" ht="15.75">
      <c r="A34" s="15" t="s">
        <v>50</v>
      </c>
      <c r="B34" s="4" t="s">
        <v>51</v>
      </c>
      <c r="C34" s="29">
        <v>10575.3</v>
      </c>
      <c r="D34" s="23">
        <v>16659.2</v>
      </c>
      <c r="E34" s="6">
        <f t="shared" si="0"/>
        <v>6083.9000000000015</v>
      </c>
      <c r="F34" s="6">
        <f t="shared" si="1"/>
        <v>157.52933722920392</v>
      </c>
    </row>
    <row r="35" spans="1:6" ht="63">
      <c r="A35" s="15" t="s">
        <v>52</v>
      </c>
      <c r="B35" s="4" t="s">
        <v>53</v>
      </c>
      <c r="C35" s="23">
        <f>C36+C37+0.1</f>
        <v>3546.4</v>
      </c>
      <c r="D35" s="23">
        <f>D36+D37</f>
        <v>4488.3</v>
      </c>
      <c r="E35" s="6">
        <f t="shared" si="0"/>
        <v>941.9000000000001</v>
      </c>
      <c r="F35" s="6">
        <f t="shared" si="1"/>
        <v>126.55932776900518</v>
      </c>
    </row>
    <row r="36" spans="1:6" ht="31.5">
      <c r="A36" s="15" t="s">
        <v>54</v>
      </c>
      <c r="B36" s="4" t="s">
        <v>55</v>
      </c>
      <c r="C36" s="29">
        <v>824</v>
      </c>
      <c r="D36" s="23">
        <v>1915.8</v>
      </c>
      <c r="E36" s="6">
        <f t="shared" si="0"/>
        <v>1091.8</v>
      </c>
      <c r="F36" s="6">
        <f t="shared" si="1"/>
        <v>232.49999999999997</v>
      </c>
    </row>
    <row r="37" spans="1:6" ht="31.5">
      <c r="A37" s="15" t="s">
        <v>56</v>
      </c>
      <c r="B37" s="4" t="s">
        <v>57</v>
      </c>
      <c r="C37" s="29">
        <v>2722.3</v>
      </c>
      <c r="D37" s="23">
        <v>2572.5</v>
      </c>
      <c r="E37" s="6">
        <f t="shared" si="0"/>
        <v>-149.80000000000018</v>
      </c>
      <c r="F37" s="6">
        <f t="shared" si="1"/>
        <v>94.49730007714065</v>
      </c>
    </row>
    <row r="38" spans="1:6" ht="47.25">
      <c r="A38" s="15" t="s">
        <v>58</v>
      </c>
      <c r="B38" s="4" t="s">
        <v>59</v>
      </c>
      <c r="C38" s="23">
        <f>C40+C39</f>
        <v>414.5</v>
      </c>
      <c r="D38" s="23">
        <f>SUM(D39:D40)</f>
        <v>268.7</v>
      </c>
      <c r="E38" s="6">
        <f t="shared" si="0"/>
        <v>-145.8</v>
      </c>
      <c r="F38" s="6">
        <f t="shared" si="1"/>
        <v>64.82509047044633</v>
      </c>
    </row>
    <row r="39" spans="1:6" ht="138.75" customHeight="1">
      <c r="A39" s="16" t="s">
        <v>132</v>
      </c>
      <c r="B39" s="17" t="s">
        <v>131</v>
      </c>
      <c r="C39" s="23">
        <v>406.1</v>
      </c>
      <c r="D39" s="23">
        <v>0</v>
      </c>
      <c r="E39" s="6">
        <f t="shared" si="0"/>
        <v>-406.1</v>
      </c>
      <c r="F39" s="6">
        <f t="shared" si="1"/>
        <v>0</v>
      </c>
    </row>
    <row r="40" spans="1:6" ht="63">
      <c r="A40" s="15" t="s">
        <v>60</v>
      </c>
      <c r="B40" s="4" t="s">
        <v>61</v>
      </c>
      <c r="C40" s="29">
        <v>8.4</v>
      </c>
      <c r="D40" s="23">
        <v>268.7</v>
      </c>
      <c r="E40" s="6">
        <f t="shared" si="0"/>
        <v>260.3</v>
      </c>
      <c r="F40" s="6">
        <f t="shared" si="1"/>
        <v>3198.8095238095234</v>
      </c>
    </row>
    <row r="41" spans="1:6" ht="31.5">
      <c r="A41" s="15" t="s">
        <v>62</v>
      </c>
      <c r="B41" s="4" t="s">
        <v>63</v>
      </c>
      <c r="C41" s="23">
        <f>C42</f>
        <v>119.9</v>
      </c>
      <c r="D41" s="23">
        <f>D42</f>
        <v>40</v>
      </c>
      <c r="E41" s="6">
        <f t="shared" si="0"/>
        <v>-79.9</v>
      </c>
      <c r="F41" s="6">
        <f t="shared" si="1"/>
        <v>33.361134278565466</v>
      </c>
    </row>
    <row r="42" spans="1:6" ht="78.75">
      <c r="A42" s="15" t="s">
        <v>64</v>
      </c>
      <c r="B42" s="4" t="s">
        <v>65</v>
      </c>
      <c r="C42" s="29">
        <v>119.9</v>
      </c>
      <c r="D42" s="23">
        <v>40</v>
      </c>
      <c r="E42" s="6">
        <f t="shared" si="0"/>
        <v>-79.9</v>
      </c>
      <c r="F42" s="6">
        <f t="shared" si="1"/>
        <v>33.361134278565466</v>
      </c>
    </row>
    <row r="43" spans="1:6" ht="31.5">
      <c r="A43" s="15" t="s">
        <v>66</v>
      </c>
      <c r="B43" s="4" t="s">
        <v>67</v>
      </c>
      <c r="C43" s="23">
        <f>C44+C47+C48+C49+C50+C51+C52+C53+C54+C55+C45+C46</f>
        <v>63879</v>
      </c>
      <c r="D43" s="23">
        <f>SUM(D44:D55)</f>
        <v>65111.700000000004</v>
      </c>
      <c r="E43" s="6">
        <f t="shared" si="0"/>
        <v>1232.7000000000044</v>
      </c>
      <c r="F43" s="6">
        <f t="shared" si="1"/>
        <v>101.92974216878787</v>
      </c>
    </row>
    <row r="44" spans="1:6" ht="143.25" customHeight="1">
      <c r="A44" s="15" t="s">
        <v>68</v>
      </c>
      <c r="B44" s="4" t="s">
        <v>69</v>
      </c>
      <c r="C44" s="29">
        <v>5</v>
      </c>
      <c r="D44" s="23">
        <v>74</v>
      </c>
      <c r="E44" s="6">
        <f t="shared" si="0"/>
        <v>69</v>
      </c>
      <c r="F44" s="6">
        <f t="shared" si="1"/>
        <v>1480</v>
      </c>
    </row>
    <row r="45" spans="1:6" ht="84.75" customHeight="1">
      <c r="A45" s="18" t="s">
        <v>139</v>
      </c>
      <c r="B45" s="19" t="s">
        <v>133</v>
      </c>
      <c r="C45" s="29">
        <v>1.1</v>
      </c>
      <c r="D45" s="23">
        <v>0.2</v>
      </c>
      <c r="E45" s="6">
        <f t="shared" si="0"/>
        <v>-0.9000000000000001</v>
      </c>
      <c r="F45" s="6">
        <f t="shared" si="1"/>
        <v>18.181818181818183</v>
      </c>
    </row>
    <row r="46" spans="1:6" ht="66" customHeight="1">
      <c r="A46" s="18" t="s">
        <v>140</v>
      </c>
      <c r="B46" s="20" t="s">
        <v>134</v>
      </c>
      <c r="C46" s="29">
        <v>0</v>
      </c>
      <c r="D46" s="23">
        <v>20</v>
      </c>
      <c r="E46" s="6">
        <f t="shared" si="0"/>
        <v>20</v>
      </c>
      <c r="F46" s="6"/>
    </row>
    <row r="47" spans="1:6" ht="207" customHeight="1">
      <c r="A47" s="15" t="s">
        <v>70</v>
      </c>
      <c r="B47" s="4" t="s">
        <v>71</v>
      </c>
      <c r="C47" s="29">
        <v>51.8</v>
      </c>
      <c r="D47" s="23">
        <v>160.2</v>
      </c>
      <c r="E47" s="6">
        <f t="shared" si="0"/>
        <v>108.39999999999999</v>
      </c>
      <c r="F47" s="6">
        <f t="shared" si="1"/>
        <v>309.26640926640925</v>
      </c>
    </row>
    <row r="48" spans="1:6" ht="47.25">
      <c r="A48" s="15" t="s">
        <v>72</v>
      </c>
      <c r="B48" s="4" t="s">
        <v>73</v>
      </c>
      <c r="C48" s="29">
        <v>62.4</v>
      </c>
      <c r="D48" s="23">
        <v>77.5</v>
      </c>
      <c r="E48" s="6">
        <f t="shared" si="0"/>
        <v>15.100000000000001</v>
      </c>
      <c r="F48" s="6">
        <f t="shared" si="1"/>
        <v>124.19871794871796</v>
      </c>
    </row>
    <row r="49" spans="1:6" ht="63">
      <c r="A49" s="15" t="s">
        <v>74</v>
      </c>
      <c r="B49" s="4" t="s">
        <v>75</v>
      </c>
      <c r="C49" s="29">
        <v>342.9</v>
      </c>
      <c r="D49" s="23">
        <v>520.5</v>
      </c>
      <c r="E49" s="6">
        <f t="shared" si="0"/>
        <v>177.60000000000002</v>
      </c>
      <c r="F49" s="6">
        <f t="shared" si="1"/>
        <v>151.79352580927386</v>
      </c>
    </row>
    <row r="50" spans="1:6" ht="47.25">
      <c r="A50" s="15" t="s">
        <v>76</v>
      </c>
      <c r="B50" s="4" t="s">
        <v>77</v>
      </c>
      <c r="C50" s="29">
        <v>59829.6</v>
      </c>
      <c r="D50" s="23">
        <v>61992.3</v>
      </c>
      <c r="E50" s="6">
        <f t="shared" si="0"/>
        <v>2162.7000000000044</v>
      </c>
      <c r="F50" s="6">
        <f t="shared" si="1"/>
        <v>103.61476593525613</v>
      </c>
    </row>
    <row r="51" spans="1:6" ht="76.5" customHeight="1">
      <c r="A51" s="15" t="s">
        <v>78</v>
      </c>
      <c r="B51" s="4" t="s">
        <v>79</v>
      </c>
      <c r="C51" s="29">
        <v>1180.6</v>
      </c>
      <c r="D51" s="23">
        <v>148.1</v>
      </c>
      <c r="E51" s="6">
        <f t="shared" si="0"/>
        <v>-1032.5</v>
      </c>
      <c r="F51" s="6">
        <f t="shared" si="1"/>
        <v>12.54446891411147</v>
      </c>
    </row>
    <row r="52" spans="1:6" ht="110.25">
      <c r="A52" s="15" t="s">
        <v>80</v>
      </c>
      <c r="B52" s="4" t="s">
        <v>81</v>
      </c>
      <c r="C52" s="29">
        <v>161.9</v>
      </c>
      <c r="D52" s="23">
        <v>238.7</v>
      </c>
      <c r="E52" s="6">
        <f t="shared" si="0"/>
        <v>76.79999999999998</v>
      </c>
      <c r="F52" s="6">
        <f t="shared" si="1"/>
        <v>147.43668931439157</v>
      </c>
    </row>
    <row r="53" spans="1:6" ht="110.25">
      <c r="A53" s="15" t="s">
        <v>82</v>
      </c>
      <c r="B53" s="4" t="s">
        <v>83</v>
      </c>
      <c r="C53" s="29">
        <v>150.5</v>
      </c>
      <c r="D53" s="23">
        <v>11.9</v>
      </c>
      <c r="E53" s="6">
        <f t="shared" si="0"/>
        <v>-138.6</v>
      </c>
      <c r="F53" s="6">
        <f t="shared" si="1"/>
        <v>7.906976744186046</v>
      </c>
    </row>
    <row r="54" spans="1:6" ht="141.75">
      <c r="A54" s="15" t="s">
        <v>84</v>
      </c>
      <c r="B54" s="4" t="s">
        <v>85</v>
      </c>
      <c r="C54" s="29">
        <v>1884.9</v>
      </c>
      <c r="D54" s="23">
        <v>975</v>
      </c>
      <c r="E54" s="6">
        <f t="shared" si="0"/>
        <v>-909.9000000000001</v>
      </c>
      <c r="F54" s="6">
        <f t="shared" si="1"/>
        <v>51.72688206270889</v>
      </c>
    </row>
    <row r="55" spans="1:6" ht="47.25">
      <c r="A55" s="15" t="s">
        <v>86</v>
      </c>
      <c r="B55" s="4" t="s">
        <v>87</v>
      </c>
      <c r="C55" s="29">
        <v>208.3</v>
      </c>
      <c r="D55" s="23">
        <v>893.3</v>
      </c>
      <c r="E55" s="6">
        <f t="shared" si="0"/>
        <v>685</v>
      </c>
      <c r="F55" s="6">
        <f t="shared" si="1"/>
        <v>428.8526164186269</v>
      </c>
    </row>
    <row r="56" spans="1:6" ht="31.5">
      <c r="A56" s="15" t="s">
        <v>88</v>
      </c>
      <c r="B56" s="4" t="s">
        <v>89</v>
      </c>
      <c r="C56" s="23">
        <f>C57+C58</f>
        <v>1851</v>
      </c>
      <c r="D56" s="23">
        <f>D57+D58</f>
        <v>966.7</v>
      </c>
      <c r="E56" s="6">
        <f t="shared" si="0"/>
        <v>-884.3</v>
      </c>
      <c r="F56" s="6">
        <f t="shared" si="1"/>
        <v>52.225823878984336</v>
      </c>
    </row>
    <row r="57" spans="1:6" ht="15.75">
      <c r="A57" s="15" t="s">
        <v>90</v>
      </c>
      <c r="B57" s="4" t="s">
        <v>91</v>
      </c>
      <c r="C57" s="29">
        <v>373.8</v>
      </c>
      <c r="D57" s="23">
        <v>72.5</v>
      </c>
      <c r="E57" s="6">
        <f t="shared" si="0"/>
        <v>-301.3</v>
      </c>
      <c r="F57" s="6">
        <f t="shared" si="1"/>
        <v>19.395398608881752</v>
      </c>
    </row>
    <row r="58" spans="1:6" ht="15.75">
      <c r="A58" s="15" t="s">
        <v>92</v>
      </c>
      <c r="B58" s="4" t="s">
        <v>93</v>
      </c>
      <c r="C58" s="29">
        <v>1477.2</v>
      </c>
      <c r="D58" s="23">
        <v>894.2</v>
      </c>
      <c r="E58" s="6">
        <f t="shared" si="0"/>
        <v>-583</v>
      </c>
      <c r="F58" s="6">
        <f t="shared" si="1"/>
        <v>60.53344164635798</v>
      </c>
    </row>
    <row r="59" spans="1:6" ht="31.5">
      <c r="A59" s="14" t="s">
        <v>121</v>
      </c>
      <c r="B59" s="9" t="s">
        <v>122</v>
      </c>
      <c r="C59" s="24">
        <f>C60+C69+C74+C76+C79</f>
        <v>5906880.6</v>
      </c>
      <c r="D59" s="25">
        <f>D60+D69+D74+D76+D79</f>
        <v>7424643.600000001</v>
      </c>
      <c r="E59" s="5">
        <f t="shared" si="0"/>
        <v>1517763.000000001</v>
      </c>
      <c r="F59" s="5">
        <f t="shared" si="1"/>
        <v>125.69483121091022</v>
      </c>
    </row>
    <row r="60" spans="1:6" ht="78.75">
      <c r="A60" s="15" t="s">
        <v>123</v>
      </c>
      <c r="B60" s="4" t="s">
        <v>124</v>
      </c>
      <c r="C60" s="23">
        <f>C61+C66+C67+C68</f>
        <v>5856794.7</v>
      </c>
      <c r="D60" s="23">
        <f>D61+D66+D67+D68</f>
        <v>7277044.4</v>
      </c>
      <c r="E60" s="6">
        <f t="shared" si="0"/>
        <v>1420249.7000000002</v>
      </c>
      <c r="F60" s="6">
        <f t="shared" si="1"/>
        <v>124.2496070418859</v>
      </c>
    </row>
    <row r="61" spans="1:6" ht="31.5">
      <c r="A61" s="15" t="s">
        <v>125</v>
      </c>
      <c r="B61" s="4" t="s">
        <v>141</v>
      </c>
      <c r="C61" s="23">
        <f>SUM(C62:C65)</f>
        <v>4811091</v>
      </c>
      <c r="D61" s="23">
        <f>SUM(D62:D65)</f>
        <v>5286453.2</v>
      </c>
      <c r="E61" s="6">
        <f t="shared" si="0"/>
        <v>475362.2000000002</v>
      </c>
      <c r="F61" s="6">
        <f t="shared" si="1"/>
        <v>109.88054892331074</v>
      </c>
    </row>
    <row r="62" spans="1:6" ht="31.5">
      <c r="A62" s="15" t="s">
        <v>126</v>
      </c>
      <c r="B62" s="4" t="s">
        <v>142</v>
      </c>
      <c r="C62" s="23">
        <v>4765527</v>
      </c>
      <c r="D62" s="23">
        <v>4822753.2</v>
      </c>
      <c r="E62" s="6">
        <f t="shared" si="0"/>
        <v>57226.200000000186</v>
      </c>
      <c r="F62" s="6">
        <f t="shared" si="1"/>
        <v>101.20083675950215</v>
      </c>
    </row>
    <row r="63" spans="1:6" ht="47.25">
      <c r="A63" s="15" t="s">
        <v>127</v>
      </c>
      <c r="B63" s="4" t="s">
        <v>143</v>
      </c>
      <c r="C63" s="23">
        <v>0</v>
      </c>
      <c r="D63" s="23">
        <v>401852</v>
      </c>
      <c r="E63" s="6">
        <f t="shared" si="0"/>
        <v>401852</v>
      </c>
      <c r="F63" s="6"/>
    </row>
    <row r="64" spans="1:6" ht="63" customHeight="1">
      <c r="A64" s="15" t="s">
        <v>144</v>
      </c>
      <c r="B64" s="4" t="s">
        <v>145</v>
      </c>
      <c r="C64" s="23">
        <v>45564</v>
      </c>
      <c r="D64" s="23">
        <v>61848</v>
      </c>
      <c r="E64" s="6">
        <f t="shared" si="0"/>
        <v>16284</v>
      </c>
      <c r="F64" s="6">
        <f t="shared" si="1"/>
        <v>135.73874111140373</v>
      </c>
    </row>
    <row r="65" spans="1:6" ht="15.75" hidden="1">
      <c r="A65" s="15" t="s">
        <v>146</v>
      </c>
      <c r="B65" s="4" t="s">
        <v>147</v>
      </c>
      <c r="C65" s="23">
        <v>0</v>
      </c>
      <c r="D65" s="23">
        <v>0</v>
      </c>
      <c r="E65" s="6">
        <f t="shared" si="0"/>
        <v>0</v>
      </c>
      <c r="F65" s="6" t="e">
        <f t="shared" si="1"/>
        <v>#DIV/0!</v>
      </c>
    </row>
    <row r="66" spans="1:6" ht="47.25">
      <c r="A66" s="15" t="s">
        <v>128</v>
      </c>
      <c r="B66" s="4" t="s">
        <v>148</v>
      </c>
      <c r="C66" s="23">
        <v>382470</v>
      </c>
      <c r="D66" s="23">
        <v>1261163.6</v>
      </c>
      <c r="E66" s="6">
        <f t="shared" si="0"/>
        <v>878693.6000000001</v>
      </c>
      <c r="F66" s="6">
        <f t="shared" si="1"/>
        <v>329.74183596099044</v>
      </c>
    </row>
    <row r="67" spans="1:6" s="8" customFormat="1" ht="31.5">
      <c r="A67" s="15" t="s">
        <v>129</v>
      </c>
      <c r="B67" s="4" t="s">
        <v>149</v>
      </c>
      <c r="C67" s="23">
        <v>565753.9</v>
      </c>
      <c r="D67" s="23">
        <v>567880.1</v>
      </c>
      <c r="E67" s="6">
        <f t="shared" si="0"/>
        <v>2126.1999999999534</v>
      </c>
      <c r="F67" s="6">
        <f t="shared" si="1"/>
        <v>100.37581711765486</v>
      </c>
    </row>
    <row r="68" spans="1:6" ht="15.75">
      <c r="A68" s="15" t="s">
        <v>130</v>
      </c>
      <c r="B68" s="4" t="s">
        <v>150</v>
      </c>
      <c r="C68" s="23">
        <v>97479.8</v>
      </c>
      <c r="D68" s="23">
        <v>161547.5</v>
      </c>
      <c r="E68" s="6">
        <f aca="true" t="shared" si="2" ref="E68:E80">D68-C68</f>
        <v>64067.7</v>
      </c>
      <c r="F68" s="6">
        <f aca="true" t="shared" si="3" ref="F68:F80">D68/C68*100</f>
        <v>165.72407821928235</v>
      </c>
    </row>
    <row r="69" spans="1:6" ht="78.75">
      <c r="A69" s="14" t="s">
        <v>94</v>
      </c>
      <c r="B69" s="9" t="s">
        <v>95</v>
      </c>
      <c r="C69" s="24">
        <f>C70</f>
        <v>37135.6</v>
      </c>
      <c r="D69" s="24">
        <f>D70</f>
        <v>13023.6</v>
      </c>
      <c r="E69" s="5">
        <f t="shared" si="2"/>
        <v>-24112</v>
      </c>
      <c r="F69" s="5">
        <f t="shared" si="3"/>
        <v>35.070390676332146</v>
      </c>
    </row>
    <row r="70" spans="1:6" ht="65.25" customHeight="1">
      <c r="A70" s="15" t="s">
        <v>96</v>
      </c>
      <c r="B70" s="4" t="s">
        <v>97</v>
      </c>
      <c r="C70" s="23">
        <f>SUM(C71:C73)</f>
        <v>37135.6</v>
      </c>
      <c r="D70" s="23">
        <f>SUM(D71:D73)</f>
        <v>13023.6</v>
      </c>
      <c r="E70" s="6">
        <f t="shared" si="2"/>
        <v>-24112</v>
      </c>
      <c r="F70" s="6">
        <f t="shared" si="3"/>
        <v>35.070390676332146</v>
      </c>
    </row>
    <row r="71" spans="1:6" ht="78" customHeight="1">
      <c r="A71" s="15" t="s">
        <v>98</v>
      </c>
      <c r="B71" s="4" t="s">
        <v>99</v>
      </c>
      <c r="C71" s="23">
        <v>0</v>
      </c>
      <c r="D71" s="23">
        <v>13416.9</v>
      </c>
      <c r="E71" s="6">
        <f t="shared" si="2"/>
        <v>13416.9</v>
      </c>
      <c r="F71" s="6"/>
    </row>
    <row r="72" spans="1:6" ht="141.75" hidden="1">
      <c r="A72" s="15" t="s">
        <v>138</v>
      </c>
      <c r="B72" s="10" t="s">
        <v>135</v>
      </c>
      <c r="C72" s="23">
        <v>0</v>
      </c>
      <c r="D72" s="23"/>
      <c r="E72" s="6">
        <f t="shared" si="2"/>
        <v>0</v>
      </c>
      <c r="F72" s="6" t="e">
        <f t="shared" si="3"/>
        <v>#DIV/0!</v>
      </c>
    </row>
    <row r="73" spans="1:6" ht="220.5">
      <c r="A73" s="15" t="s">
        <v>151</v>
      </c>
      <c r="B73" s="4" t="s">
        <v>100</v>
      </c>
      <c r="C73" s="23">
        <v>37135.6</v>
      </c>
      <c r="D73" s="23">
        <v>-393.3</v>
      </c>
      <c r="E73" s="6">
        <f t="shared" si="2"/>
        <v>-37528.9</v>
      </c>
      <c r="F73" s="6">
        <f t="shared" si="3"/>
        <v>-1.0590915455789056</v>
      </c>
    </row>
    <row r="74" spans="1:6" ht="31.5">
      <c r="A74" s="14" t="s">
        <v>101</v>
      </c>
      <c r="B74" s="9" t="s">
        <v>102</v>
      </c>
      <c r="C74" s="24">
        <f>C75</f>
        <v>6135.2</v>
      </c>
      <c r="D74" s="24">
        <f>D75</f>
        <v>5212</v>
      </c>
      <c r="E74" s="5">
        <f t="shared" si="2"/>
        <v>-923.1999999999998</v>
      </c>
      <c r="F74" s="5">
        <f t="shared" si="3"/>
        <v>84.95240578954231</v>
      </c>
    </row>
    <row r="75" spans="1:6" ht="47.25">
      <c r="A75" s="15" t="s">
        <v>103</v>
      </c>
      <c r="B75" s="4" t="s">
        <v>104</v>
      </c>
      <c r="C75" s="29">
        <v>6135.2</v>
      </c>
      <c r="D75" s="23">
        <v>5212</v>
      </c>
      <c r="E75" s="6">
        <f t="shared" si="2"/>
        <v>-923.1999999999998</v>
      </c>
      <c r="F75" s="6">
        <f t="shared" si="3"/>
        <v>84.95240578954231</v>
      </c>
    </row>
    <row r="76" spans="1:6" ht="189.75" customHeight="1">
      <c r="A76" s="14" t="s">
        <v>105</v>
      </c>
      <c r="B76" s="9" t="s">
        <v>106</v>
      </c>
      <c r="C76" s="24">
        <f>C77+C78</f>
        <v>22135.3</v>
      </c>
      <c r="D76" s="24">
        <f>D77+D78</f>
        <v>134277.90000000002</v>
      </c>
      <c r="E76" s="5">
        <f t="shared" si="2"/>
        <v>112142.60000000002</v>
      </c>
      <c r="F76" s="5">
        <f t="shared" si="3"/>
        <v>606.6233572619302</v>
      </c>
    </row>
    <row r="77" spans="1:6" ht="123.75" customHeight="1">
      <c r="A77" s="15" t="s">
        <v>107</v>
      </c>
      <c r="B77" s="4" t="s">
        <v>108</v>
      </c>
      <c r="C77" s="23">
        <v>5302.2</v>
      </c>
      <c r="D77" s="23">
        <v>70202.1</v>
      </c>
      <c r="E77" s="6">
        <f t="shared" si="2"/>
        <v>64899.90000000001</v>
      </c>
      <c r="F77" s="6">
        <f t="shared" si="3"/>
        <v>1324.0183320131268</v>
      </c>
    </row>
    <row r="78" spans="1:6" ht="63">
      <c r="A78" s="15" t="s">
        <v>109</v>
      </c>
      <c r="B78" s="4" t="s">
        <v>110</v>
      </c>
      <c r="C78" s="23">
        <v>16833.1</v>
      </c>
      <c r="D78" s="23">
        <v>64075.8</v>
      </c>
      <c r="E78" s="6">
        <f t="shared" si="2"/>
        <v>47242.700000000004</v>
      </c>
      <c r="F78" s="6">
        <f t="shared" si="3"/>
        <v>380.6535932181239</v>
      </c>
    </row>
    <row r="79" spans="1:6" ht="94.5">
      <c r="A79" s="14" t="s">
        <v>111</v>
      </c>
      <c r="B79" s="9" t="s">
        <v>112</v>
      </c>
      <c r="C79" s="24">
        <f>C80</f>
        <v>-15320.2</v>
      </c>
      <c r="D79" s="24">
        <f>D80</f>
        <v>-4914.3</v>
      </c>
      <c r="E79" s="5">
        <f t="shared" si="2"/>
        <v>10405.900000000001</v>
      </c>
      <c r="F79" s="5">
        <f t="shared" si="3"/>
        <v>32.077257477056435</v>
      </c>
    </row>
    <row r="80" spans="1:6" ht="94.5">
      <c r="A80" s="15" t="s">
        <v>113</v>
      </c>
      <c r="B80" s="4" t="s">
        <v>114</v>
      </c>
      <c r="C80" s="23">
        <v>-15320.2</v>
      </c>
      <c r="D80" s="23">
        <v>-4914.3</v>
      </c>
      <c r="E80" s="6">
        <f t="shared" si="2"/>
        <v>10405.900000000001</v>
      </c>
      <c r="F80" s="6">
        <f t="shared" si="3"/>
        <v>32.077257477056435</v>
      </c>
    </row>
  </sheetData>
  <sheetProtection/>
  <mergeCells count="6">
    <mergeCell ref="A1:F1"/>
    <mergeCell ref="A3:A4"/>
    <mergeCell ref="B3:B4"/>
    <mergeCell ref="C3:C4"/>
    <mergeCell ref="E3:F3"/>
    <mergeCell ref="D3:D4"/>
  </mergeCells>
  <printOptions/>
  <pageMargins left="0.46" right="0.2362204724409449" top="0.31496062992125984" bottom="0.2362204724409449" header="0.15748031496062992" footer="0.1968503937007874"/>
  <pageSetup firstPageNumber="2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Гнездилова</cp:lastModifiedBy>
  <cp:lastPrinted>2018-07-25T08:31:43Z</cp:lastPrinted>
  <dcterms:created xsi:type="dcterms:W3CDTF">2016-04-05T04:35:34Z</dcterms:created>
  <dcterms:modified xsi:type="dcterms:W3CDTF">2018-07-26T05:56:37Z</dcterms:modified>
  <cp:category/>
  <cp:version/>
  <cp:contentType/>
  <cp:contentStatus/>
</cp:coreProperties>
</file>