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Динамика доходов рес.бюджета" sheetId="1" r:id="rId1"/>
  </sheets>
  <definedNames>
    <definedName name="TableRow">'Динамика доходов рес.бюджета'!#REF!</definedName>
    <definedName name="TableRow1">#REF!</definedName>
    <definedName name="TableRow2">#REF!</definedName>
    <definedName name="_xlnm.Print_Titles" localSheetId="0">'Динамика доходов рес.бюджета'!$3:$4</definedName>
    <definedName name="_xlnm.Print_Area" localSheetId="0">'Динамика доходов рес.бюджета'!$A$1:$F$88</definedName>
  </definedNames>
  <calcPr fullCalcOnLoad="1"/>
</workbook>
</file>

<file path=xl/sharedStrings.xml><?xml version="1.0" encoding="utf-8"?>
<sst xmlns="http://schemas.openxmlformats.org/spreadsheetml/2006/main" count="175" uniqueCount="174">
  <si>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</si>
  <si>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</si>
  <si>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</si>
  <si>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</si>
  <si>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</si>
  <si>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</si>
  <si>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</si>
  <si>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</si>
  <si>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</si>
  <si>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</si>
  <si>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</si>
  <si>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</si>
  <si>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</si>
  <si>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</si>
  <si>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</si>
  <si>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</si>
  <si>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</si>
  <si>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</si>
  <si>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</si>
  <si>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</si>
  <si>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</si>
  <si>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</si>
  <si>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</si>
  <si>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</si>
  <si>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</si>
  <si>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</si>
  <si>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</si>
  <si>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</si>
  <si>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</si>
  <si>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</si>
  <si>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</si>
  <si>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</si>
  <si>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</si>
  <si>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</si>
  <si>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</si>
  <si>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</si>
  <si>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</si>
  <si>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</si>
  <si>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</si>
  <si>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</si>
  <si>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</si>
  <si>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</si>
  <si>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</si>
  <si>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</si>
  <si>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</si>
  <si>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</si>
  <si>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</si>
  <si>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</si>
  <si>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</si>
  <si>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</si>
  <si>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</si>
  <si>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</si>
  <si>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</si>
  <si>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</si>
  <si>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</si>
  <si>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</si>
  <si>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</si>
  <si>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</si>
  <si>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</si>
  <si>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</si>
  <si>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</si>
  <si>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</si>
  <si>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</si>
  <si>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</si>
  <si>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</si>
  <si>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</si>
  <si>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</si>
  <si>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</si>
  <si>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</si>
  <si>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</si>
  <si>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</si>
  <si>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</si>
  <si>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</si>
  <si>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</si>
  <si>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</si>
  <si>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</si>
  <si>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</si>
  <si>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</si>
  <si>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</si>
  <si>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</si>
  <si>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</si>
  <si>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</si>
  <si>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</si>
  <si>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</si>
  <si>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</si>
  <si>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</si>
  <si>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</si>
  <si>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</si>
  <si>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</si>
  <si>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</si>
  <si>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</si>
  <si>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</si>
  <si>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</si>
  <si>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</si>
  <si>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</si>
  <si>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</si>
  <si>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</si>
  <si>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</si>
  <si>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</si>
  <si>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</si>
  <si>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</si>
  <si>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</si>
  <si>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</si>
  <si>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</si>
  <si>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</si>
  <si>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</si>
  <si>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</si>
  <si>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</si>
  <si>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</si>
  <si>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 тыс.руб.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</si>
  <si>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</si>
  <si>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</si>
  <si>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</si>
  <si>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</si>
  <si>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</si>
  <si>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</si>
  <si>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</si>
  <si>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</si>
  <si>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</si>
  <si>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</si>
  <si>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</si>
  <si>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</si>
  <si>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00011603000000000140</t>
  </si>
  <si>
    <t>00011618000000000140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</si>
  <si>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</si>
  <si>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</si>
  <si>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</si>
  <si>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</si>
  <si>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</si>
  <si>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</si>
  <si>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00011623000000000140</t>
  </si>
  <si>
    <t>Доходы от возмещения ущерба при возникновении страховых случаев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</si>
  <si>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</si>
  <si>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Исполнено на 01.04.2019 года</t>
  </si>
  <si>
    <t>ДОХОДЫ ОТ ОКАЗАНИЯ ПЛАТНЫХ УСЛУГ И КОМПЕНСАЦИИ ЗАТРАТ ГОСУДАРСТВА</t>
  </si>
  <si>
    <t xml:space="preserve">Денежные взыскания (штрафы) за нарушение законодательства о налогах и сборах </t>
  </si>
  <si>
    <t>Денежные взыскания (штрафы) за нарушение бюджетного законодательства  Российской Федерации</t>
  </si>
  <si>
    <t>00020210000000000150</t>
  </si>
  <si>
    <t>00020215001000000150</t>
  </si>
  <si>
    <t>00020215002000000150</t>
  </si>
  <si>
    <t>00020215009000000150</t>
  </si>
  <si>
    <t>00020220000000000150</t>
  </si>
  <si>
    <t>00020230000000000150</t>
  </si>
  <si>
    <t>00020240000000000150</t>
  </si>
  <si>
    <t>00020302000020000150</t>
  </si>
  <si>
    <t>00020302010020000150</t>
  </si>
  <si>
    <t>00020702000020000150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</si>
  <si>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</si>
  <si>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субъектов Российской Федерации от возврата организациями остатков субсидий прошлых лет</t>
  </si>
  <si>
    <t>00021802000020000150</t>
  </si>
  <si>
    <t>00021860010020000150</t>
  </si>
  <si>
    <t>00021900000020000150</t>
  </si>
  <si>
    <t>Исполнено на 01.04.2020 года</t>
  </si>
  <si>
    <t>00011601000000000140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</si>
  <si>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</si>
  <si>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</si>
  <si>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</si>
  <si>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</si>
  <si>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Платежи в целях возмещения причиненного ущерба (убытков)</t>
  </si>
  <si>
    <t>00011610000000000140</t>
  </si>
  <si>
    <t>Платежи, уплачиваемые в целях возмещения вреда</t>
  </si>
  <si>
    <t>00011611000000000140</t>
  </si>
  <si>
    <t>Налог на прибыль организаций, зачислявшийся до 1 января 2005 года в местные бюджеты</t>
  </si>
  <si>
    <t>00010901000000000110</t>
  </si>
  <si>
    <t>Прочие налоги и сборы (по отмененным налогам и сборам субъектов Российской Федерации)</t>
  </si>
  <si>
    <t>00010906000020000110</t>
  </si>
  <si>
    <t>Доходы бюджетов субъектов Российской Федерации от возврата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муниципальных образований</t>
  </si>
  <si>
    <t>00021825232020000150</t>
  </si>
  <si>
    <t>БЕЗВОЗМЕЗДНЫЕ ПОСТУПЛЕНИЯ ОТ НЕГОСУДАРСТВЕННЫХ ОРГАНИЗАЦИЙ</t>
  </si>
  <si>
    <t>00020400000000000000</t>
  </si>
  <si>
    <t>Предоставление негосударственными организациями грантов для получателей средств бюджетов субъектов Российской Федерации</t>
  </si>
  <si>
    <t>0002040201002000150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</si>
  <si>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</si>
  <si>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Сведения о доходах в республиканский бюджет Республики Алтай за 1 квартал 2020 год по видам доходам в разрезе видов доходов в сравнении с 1 кварталом 2019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</si>
</sst>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_(* #,##0.00_);_(* \(#,##0.00\);_(* &quot;-&quot;??_);_(@_)"/>
    <numFmt numFmtId="182" formatCode="#,##0.000"/>
    <numFmt numFmtId="183" formatCode="#,##0.00000_р_."/>
    <numFmt numFmtId="184" formatCode="#,##0.000000_р_."/>
    <numFmt numFmtId="185" formatCode="#,##0.000000"/>
    <numFmt numFmtId="186" formatCode="_-* #,##0.0\ _₽_-;\-* #,##0.0\ _₽_-;_-* &quot;-&quot;?\ _₽_-;_-@_-"/>
    <numFmt numFmtId="187" formatCode="_-* #,##0.00\ _₽_-;\-* #,##0.00\ _₽_-;_-* &quot;-&quot;?\ _₽_-;_-@_-"/>
    <numFmt numFmtId="188" formatCode="_-* #,##0.000\ _₽_-;\-* #,##0.000\ _₽_-;_-* &quot;-&quot;?\ _₽_-;_-@_-"/>
    <numFmt numFmtId="189" formatCode="[$-FC19]d\ mmmm\ yyyy\ &quot;г.&quot;"/>
    <numFmt numFmtId="190" formatCode="0.0"/>
    <numFmt numFmtId="191" formatCode="#,##0.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6"/>
      <name val="Calibri"/>
      <family val="2"/>
    </font>
    <font>
      <b/>
      <sz val="16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0" borderId="1">
      <alignment horizontal="right" vertical="top" shrinkToFit="1"/>
      <protection/>
    </xf>
    <xf numFmtId="0" fontId="4" fillId="0" borderId="2">
      <alignment horizontal="center" vertical="top" wrapText="1"/>
      <protection/>
    </xf>
    <xf numFmtId="0" fontId="4" fillId="0" borderId="3">
      <alignment horizontal="center"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4" applyNumberFormat="0" applyAlignment="0" applyProtection="0"/>
    <xf numFmtId="0" fontId="31" fillId="27" borderId="5" applyNumberFormat="0" applyAlignment="0" applyProtection="0"/>
    <xf numFmtId="0" fontId="32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8" borderId="10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justify" vertical="top" wrapText="1"/>
    </xf>
    <xf numFmtId="49" fontId="6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17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top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6" fontId="6" fillId="0" borderId="13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top" wrapText="1"/>
    </xf>
    <xf numFmtId="186" fontId="6" fillId="0" borderId="13" xfId="135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justify" vertical="top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4" fontId="46" fillId="0" borderId="1" xfId="33" applyNumberFormat="1" applyFont="1" applyProtection="1">
      <alignment horizontal="right" vertical="top" shrinkToFit="1"/>
      <protection/>
    </xf>
    <xf numFmtId="191" fontId="5" fillId="0" borderId="0" xfId="0" applyNumberFormat="1" applyFont="1" applyFill="1" applyAlignment="1">
      <alignment horizontal="center" vertical="center"/>
    </xf>
    <xf numFmtId="191" fontId="6" fillId="0" borderId="13" xfId="0" applyNumberFormat="1" applyFont="1" applyFill="1" applyBorder="1" applyAlignment="1">
      <alignment horizontal="center" vertical="center"/>
    </xf>
    <xf numFmtId="191" fontId="6" fillId="0" borderId="13" xfId="135" applyNumberFormat="1" applyFont="1" applyFill="1" applyBorder="1" applyAlignment="1">
      <alignment horizontal="center" vertical="center"/>
    </xf>
    <xf numFmtId="191" fontId="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center" wrapText="1"/>
    </xf>
    <xf numFmtId="0" fontId="6" fillId="0" borderId="13" xfId="34" applyNumberFormat="1" applyFont="1" applyFill="1" applyBorder="1" applyAlignment="1" applyProtection="1">
      <alignment horizontal="center" vertical="top" wrapText="1"/>
      <protection/>
    </xf>
    <xf numFmtId="0" fontId="6" fillId="0" borderId="13" xfId="34" applyNumberFormat="1" applyFont="1" applyFill="1" applyBorder="1" applyAlignment="1">
      <alignment horizontal="center" vertical="top" wrapText="1"/>
      <protection/>
    </xf>
    <xf numFmtId="49" fontId="6" fillId="0" borderId="13" xfId="35" applyNumberFormat="1" applyFont="1" applyFill="1" applyBorder="1" applyAlignment="1" applyProtection="1">
      <alignment horizontal="center" vertical="center" wrapText="1"/>
      <protection/>
    </xf>
    <xf numFmtId="49" fontId="6" fillId="0" borderId="13" xfId="35" applyNumberFormat="1" applyFont="1" applyFill="1" applyBorder="1" applyAlignment="1">
      <alignment horizontal="center" vertical="center" wrapText="1"/>
      <protection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91" fontId="6" fillId="0" borderId="15" xfId="0" applyNumberFormat="1" applyFont="1" applyFill="1" applyBorder="1" applyAlignment="1">
      <alignment horizontal="center" vertical="center" wrapText="1"/>
    </xf>
    <xf numFmtId="191" fontId="6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 wrapText="1"/>
    </xf>
  </cellXfs>
  <cellStyles count="12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100" xfId="33"/>
    <cellStyle name="xl28" xfId="34"/>
    <cellStyle name="xl4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10" xfId="56"/>
    <cellStyle name="Обычный 2 10 2" xfId="57"/>
    <cellStyle name="Обычный 2 11" xfId="58"/>
    <cellStyle name="Обычный 2 11 2" xfId="59"/>
    <cellStyle name="Обычный 2 12" xfId="60"/>
    <cellStyle name="Обычный 2 12 2" xfId="61"/>
    <cellStyle name="Обычный 2 13" xfId="62"/>
    <cellStyle name="Обычный 2 13 2" xfId="63"/>
    <cellStyle name="Обычный 2 14" xfId="64"/>
    <cellStyle name="Обычный 2 14 2" xfId="65"/>
    <cellStyle name="Обычный 2 15" xfId="66"/>
    <cellStyle name="Обычный 2 15 2" xfId="67"/>
    <cellStyle name="Обычный 2 16" xfId="68"/>
    <cellStyle name="Обычный 2 16 2" xfId="69"/>
    <cellStyle name="Обычный 2 17" xfId="70"/>
    <cellStyle name="Обычный 2 17 2" xfId="71"/>
    <cellStyle name="Обычный 2 18" xfId="72"/>
    <cellStyle name="Обычный 2 18 2" xfId="73"/>
    <cellStyle name="Обычный 2 19" xfId="74"/>
    <cellStyle name="Обычный 2 19 2" xfId="75"/>
    <cellStyle name="Обычный 2 2" xfId="76"/>
    <cellStyle name="Обычный 2 2 2" xfId="77"/>
    <cellStyle name="Обычный 2 20" xfId="78"/>
    <cellStyle name="Обычный 2 20 2" xfId="79"/>
    <cellStyle name="Обычный 2 21" xfId="80"/>
    <cellStyle name="Обычный 2 21 2" xfId="81"/>
    <cellStyle name="Обычный 2 22" xfId="82"/>
    <cellStyle name="Обычный 2 22 2" xfId="83"/>
    <cellStyle name="Обычный 2 23" xfId="84"/>
    <cellStyle name="Обычный 2 23 2" xfId="85"/>
    <cellStyle name="Обычный 2 24" xfId="86"/>
    <cellStyle name="Обычный 2 24 2" xfId="87"/>
    <cellStyle name="Обычный 2 25" xfId="88"/>
    <cellStyle name="Обычный 2 25 2" xfId="89"/>
    <cellStyle name="Обычный 2 26" xfId="90"/>
    <cellStyle name="Обычный 2 26 2" xfId="91"/>
    <cellStyle name="Обычный 2 27" xfId="92"/>
    <cellStyle name="Обычный 2 27 2" xfId="93"/>
    <cellStyle name="Обычный 2 28" xfId="94"/>
    <cellStyle name="Обычный 2 28 2" xfId="95"/>
    <cellStyle name="Обычный 2 29" xfId="96"/>
    <cellStyle name="Обычный 2 29 2" xfId="97"/>
    <cellStyle name="Обычный 2 3" xfId="98"/>
    <cellStyle name="Обычный 2 3 2" xfId="99"/>
    <cellStyle name="Обычный 2 30" xfId="100"/>
    <cellStyle name="Обычный 2 30 2" xfId="101"/>
    <cellStyle name="Обычный 2 31" xfId="102"/>
    <cellStyle name="Обычный 2 31 2" xfId="103"/>
    <cellStyle name="Обычный 2 32" xfId="104"/>
    <cellStyle name="Обычный 2 32 2" xfId="105"/>
    <cellStyle name="Обычный 2 33" xfId="106"/>
    <cellStyle name="Обычный 2 33 2" xfId="107"/>
    <cellStyle name="Обычный 2 34" xfId="108"/>
    <cellStyle name="Обычный 2 34 2" xfId="109"/>
    <cellStyle name="Обычный 2 35" xfId="110"/>
    <cellStyle name="Обычный 2 35 2" xfId="111"/>
    <cellStyle name="Обычный 2 36" xfId="112"/>
    <cellStyle name="Обычный 2 36 2" xfId="113"/>
    <cellStyle name="Обычный 2 4" xfId="114"/>
    <cellStyle name="Обычный 2 4 2" xfId="115"/>
    <cellStyle name="Обычный 2 5" xfId="116"/>
    <cellStyle name="Обычный 2 5 2" xfId="117"/>
    <cellStyle name="Обычный 2 6" xfId="118"/>
    <cellStyle name="Обычный 2 6 2" xfId="119"/>
    <cellStyle name="Обычный 2 7" xfId="120"/>
    <cellStyle name="Обычный 2 7 2" xfId="121"/>
    <cellStyle name="Обычный 2 8" xfId="122"/>
    <cellStyle name="Обычный 2 8 2" xfId="123"/>
    <cellStyle name="Обычный 2 9" xfId="124"/>
    <cellStyle name="Обычный 2 9 2" xfId="125"/>
    <cellStyle name="Обычный 3" xfId="126"/>
    <cellStyle name="Обычный 4" xfId="127"/>
    <cellStyle name="Обычный 5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Финансовый 10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zoomScale="80" zoomScaleNormal="80" workbookViewId="0" topLeftCell="A1">
      <pane xSplit="2" ySplit="4" topLeftCell="C5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" sqref="D2"/>
    </sheetView>
  </sheetViews>
  <sheetFormatPr defaultColWidth="22.28125" defaultRowHeight="15"/>
  <cols>
    <col min="1" max="1" width="47.7109375" style="2" customWidth="1"/>
    <col min="2" max="2" width="28.421875" style="20" customWidth="1"/>
    <col min="3" max="3" width="18.421875" style="21" customWidth="1"/>
    <col min="4" max="4" width="18.421875" style="26" customWidth="1"/>
    <col min="5" max="5" width="15.8515625" style="5" customWidth="1"/>
    <col min="6" max="6" width="14.28125" style="5" customWidth="1"/>
    <col min="7" max="231" width="8.7109375" style="1" customWidth="1"/>
    <col min="232" max="232" width="3.57421875" style="1" customWidth="1"/>
    <col min="233" max="16384" width="22.28125" style="1" customWidth="1"/>
  </cols>
  <sheetData>
    <row r="1" spans="1:6" ht="57.75" customHeight="1">
      <c r="A1" s="39" t="s">
        <v>173</v>
      </c>
      <c r="B1" s="27"/>
      <c r="C1" s="27"/>
      <c r="D1" s="27"/>
      <c r="E1" s="27"/>
      <c r="F1" s="28"/>
    </row>
    <row r="2" spans="2:6" ht="15.75">
      <c r="B2" s="3"/>
      <c r="C2" s="4"/>
      <c r="D2" s="23"/>
      <c r="F2" s="6" t="s">
        <v>109</v>
      </c>
    </row>
    <row r="3" spans="1:6" s="7" customFormat="1" ht="15.75">
      <c r="A3" s="29" t="s">
        <v>104</v>
      </c>
      <c r="B3" s="31" t="s">
        <v>105</v>
      </c>
      <c r="C3" s="33" t="s">
        <v>133</v>
      </c>
      <c r="D3" s="37" t="s">
        <v>152</v>
      </c>
      <c r="E3" s="35" t="s">
        <v>106</v>
      </c>
      <c r="F3" s="36"/>
    </row>
    <row r="4" spans="1:6" s="7" customFormat="1" ht="47.25">
      <c r="A4" s="30"/>
      <c r="B4" s="32"/>
      <c r="C4" s="34"/>
      <c r="D4" s="38"/>
      <c r="E4" s="8" t="s">
        <v>107</v>
      </c>
      <c r="F4" s="9" t="s">
        <v>108</v>
      </c>
    </row>
    <row r="5" spans="1:6" ht="15.75">
      <c r="A5" s="10" t="s">
        <v>0</v>
      </c>
      <c r="B5" s="11" t="s">
        <v>1</v>
      </c>
      <c r="C5" s="12">
        <f>C6+C67</f>
        <v>4204221.2</v>
      </c>
      <c r="D5" s="24">
        <f>D6+D67</f>
        <v>5369999.016</v>
      </c>
      <c r="E5" s="13">
        <f>D5-C5</f>
        <v>1165777.8159999996</v>
      </c>
      <c r="F5" s="13">
        <f>D5/C5*100</f>
        <v>127.72874595656383</v>
      </c>
    </row>
    <row r="6" spans="1:6" ht="15.75">
      <c r="A6" s="14" t="s">
        <v>2</v>
      </c>
      <c r="B6" s="11" t="s">
        <v>3</v>
      </c>
      <c r="C6" s="12">
        <f>C7+C26</f>
        <v>901091.7999999998</v>
      </c>
      <c r="D6" s="24">
        <f>D7+D26</f>
        <v>1383192.596</v>
      </c>
      <c r="E6" s="13">
        <f aca="true" t="shared" si="0" ref="E6:E67">D6-C6</f>
        <v>482100.7960000001</v>
      </c>
      <c r="F6" s="13">
        <f aca="true" t="shared" si="1" ref="F6:F67">D6/C6*100</f>
        <v>153.50185142068767</v>
      </c>
    </row>
    <row r="7" spans="1:6" ht="15.75">
      <c r="A7" s="14" t="s">
        <v>4</v>
      </c>
      <c r="B7" s="11"/>
      <c r="C7" s="12">
        <f>C8+C11+C13+C15+C18+C20+C23</f>
        <v>853182.1999999998</v>
      </c>
      <c r="D7" s="24">
        <f>D8+D11+D13+D15+D18+D20+D23</f>
        <v>1313611.072</v>
      </c>
      <c r="E7" s="13">
        <f t="shared" si="0"/>
        <v>460428.8720000001</v>
      </c>
      <c r="F7" s="13">
        <f t="shared" si="1"/>
        <v>153.9660663337796</v>
      </c>
    </row>
    <row r="8" spans="1:6" ht="15.75">
      <c r="A8" s="14" t="s">
        <v>5</v>
      </c>
      <c r="B8" s="11" t="s">
        <v>6</v>
      </c>
      <c r="C8" s="12">
        <f>C9+C10</f>
        <v>586437.2</v>
      </c>
      <c r="D8" s="24">
        <f>D9+D10</f>
        <v>708555.085</v>
      </c>
      <c r="E8" s="13">
        <f t="shared" si="0"/>
        <v>122117.88500000001</v>
      </c>
      <c r="F8" s="13">
        <f t="shared" si="1"/>
        <v>120.82369348329198</v>
      </c>
    </row>
    <row r="9" spans="1:6" ht="15.75">
      <c r="A9" s="14" t="s">
        <v>7</v>
      </c>
      <c r="B9" s="11" t="s">
        <v>8</v>
      </c>
      <c r="C9" s="15">
        <v>257423.5</v>
      </c>
      <c r="D9" s="25">
        <v>322808.318</v>
      </c>
      <c r="E9" s="13">
        <f t="shared" si="0"/>
        <v>65384.81800000003</v>
      </c>
      <c r="F9" s="13">
        <f t="shared" si="1"/>
        <v>125.39970826284315</v>
      </c>
    </row>
    <row r="10" spans="1:6" ht="15.75">
      <c r="A10" s="14" t="s">
        <v>9</v>
      </c>
      <c r="B10" s="11" t="s">
        <v>10</v>
      </c>
      <c r="C10" s="15">
        <v>329013.7</v>
      </c>
      <c r="D10" s="25">
        <v>385746.767</v>
      </c>
      <c r="E10" s="13">
        <f t="shared" si="0"/>
        <v>56733.06699999998</v>
      </c>
      <c r="F10" s="13">
        <f t="shared" si="1"/>
        <v>117.24337527586238</v>
      </c>
    </row>
    <row r="11" spans="1:6" ht="47.25">
      <c r="A11" s="14" t="s">
        <v>11</v>
      </c>
      <c r="B11" s="11" t="s">
        <v>12</v>
      </c>
      <c r="C11" s="12">
        <f>C12</f>
        <v>216742.8</v>
      </c>
      <c r="D11" s="24">
        <f>D12</f>
        <v>526646.52</v>
      </c>
      <c r="E11" s="13">
        <f t="shared" si="0"/>
        <v>309903.72000000003</v>
      </c>
      <c r="F11" s="13">
        <f t="shared" si="1"/>
        <v>242.98224439289334</v>
      </c>
    </row>
    <row r="12" spans="1:6" ht="47.25">
      <c r="A12" s="14" t="s">
        <v>13</v>
      </c>
      <c r="B12" s="11" t="s">
        <v>14</v>
      </c>
      <c r="C12" s="15">
        <v>216742.8</v>
      </c>
      <c r="D12" s="25">
        <v>526646.52</v>
      </c>
      <c r="E12" s="13">
        <f t="shared" si="0"/>
        <v>309903.72000000003</v>
      </c>
      <c r="F12" s="13">
        <f t="shared" si="1"/>
        <v>242.98224439289334</v>
      </c>
    </row>
    <row r="13" spans="1:6" ht="15.75">
      <c r="A13" s="14" t="s">
        <v>15</v>
      </c>
      <c r="B13" s="11" t="s">
        <v>16</v>
      </c>
      <c r="C13" s="12">
        <f>C14</f>
        <v>-22.8</v>
      </c>
      <c r="D13" s="24">
        <f>D14</f>
        <v>17.825</v>
      </c>
      <c r="E13" s="13">
        <f t="shared" si="0"/>
        <v>40.625</v>
      </c>
      <c r="F13" s="13">
        <f t="shared" si="1"/>
        <v>-78.17982456140349</v>
      </c>
    </row>
    <row r="14" spans="1:6" ht="15.75">
      <c r="A14" s="14" t="s">
        <v>17</v>
      </c>
      <c r="B14" s="11" t="s">
        <v>18</v>
      </c>
      <c r="C14" s="15">
        <v>-22.8</v>
      </c>
      <c r="D14" s="25">
        <v>17.825</v>
      </c>
      <c r="E14" s="13">
        <f t="shared" si="0"/>
        <v>40.625</v>
      </c>
      <c r="F14" s="13">
        <f t="shared" si="1"/>
        <v>-78.17982456140349</v>
      </c>
    </row>
    <row r="15" spans="1:6" ht="15.75">
      <c r="A15" s="14" t="s">
        <v>19</v>
      </c>
      <c r="B15" s="11" t="s">
        <v>20</v>
      </c>
      <c r="C15" s="12">
        <f>C16+C17</f>
        <v>44099.6</v>
      </c>
      <c r="D15" s="24">
        <f>D16+D17</f>
        <v>72731.889</v>
      </c>
      <c r="E15" s="13">
        <f t="shared" si="0"/>
        <v>28632.288999999997</v>
      </c>
      <c r="F15" s="13">
        <f t="shared" si="1"/>
        <v>164.92641429854237</v>
      </c>
    </row>
    <row r="16" spans="1:6" ht="15.75">
      <c r="A16" s="14" t="s">
        <v>21</v>
      </c>
      <c r="B16" s="11" t="s">
        <v>22</v>
      </c>
      <c r="C16" s="15">
        <v>24166.3</v>
      </c>
      <c r="D16" s="25">
        <v>51119.221</v>
      </c>
      <c r="E16" s="13">
        <f t="shared" si="0"/>
        <v>26952.921</v>
      </c>
      <c r="F16" s="13">
        <f t="shared" si="1"/>
        <v>211.5310204706554</v>
      </c>
    </row>
    <row r="17" spans="1:6" ht="15.75">
      <c r="A17" s="14" t="s">
        <v>23</v>
      </c>
      <c r="B17" s="11" t="s">
        <v>24</v>
      </c>
      <c r="C17" s="15">
        <v>19933.3</v>
      </c>
      <c r="D17" s="25">
        <v>21612.668</v>
      </c>
      <c r="E17" s="13">
        <f t="shared" si="0"/>
        <v>1679.3680000000022</v>
      </c>
      <c r="F17" s="13">
        <f t="shared" si="1"/>
        <v>108.42493716544676</v>
      </c>
    </row>
    <row r="18" spans="1:6" ht="47.25">
      <c r="A18" s="14" t="s">
        <v>25</v>
      </c>
      <c r="B18" s="11" t="s">
        <v>26</v>
      </c>
      <c r="C18" s="12">
        <f>C19</f>
        <v>0.2</v>
      </c>
      <c r="D18" s="24">
        <f>D19</f>
        <v>0.204</v>
      </c>
      <c r="E18" s="13">
        <f t="shared" si="0"/>
        <v>0.003999999999999976</v>
      </c>
      <c r="F18" s="13">
        <f t="shared" si="1"/>
        <v>101.99999999999999</v>
      </c>
    </row>
    <row r="19" spans="1:7" ht="47.25">
      <c r="A19" s="14" t="s">
        <v>27</v>
      </c>
      <c r="B19" s="11" t="s">
        <v>28</v>
      </c>
      <c r="C19" s="15">
        <v>0.2</v>
      </c>
      <c r="D19" s="25">
        <v>0.204</v>
      </c>
      <c r="E19" s="13">
        <f t="shared" si="0"/>
        <v>0.003999999999999976</v>
      </c>
      <c r="F19" s="13">
        <f t="shared" si="1"/>
        <v>101.99999999999999</v>
      </c>
      <c r="G19" s="22"/>
    </row>
    <row r="20" spans="1:6" ht="15.75">
      <c r="A20" s="14" t="s">
        <v>29</v>
      </c>
      <c r="B20" s="11" t="s">
        <v>30</v>
      </c>
      <c r="C20" s="12">
        <f>C21+C22</f>
        <v>5925.2</v>
      </c>
      <c r="D20" s="24">
        <f>D21+D22</f>
        <v>5655.795999999999</v>
      </c>
      <c r="E20" s="13">
        <f t="shared" si="0"/>
        <v>-269.40400000000045</v>
      </c>
      <c r="F20" s="13">
        <f t="shared" si="1"/>
        <v>95.45325052318908</v>
      </c>
    </row>
    <row r="21" spans="1:6" ht="110.25">
      <c r="A21" s="14" t="s">
        <v>128</v>
      </c>
      <c r="B21" s="11" t="s">
        <v>129</v>
      </c>
      <c r="C21" s="12">
        <v>226.5</v>
      </c>
      <c r="D21" s="24">
        <v>233.15</v>
      </c>
      <c r="E21" s="13">
        <f>D21-C21</f>
        <v>6.650000000000006</v>
      </c>
      <c r="F21" s="13">
        <f>D21/C21*100</f>
        <v>102.93598233995584</v>
      </c>
    </row>
    <row r="22" spans="1:6" ht="47.25">
      <c r="A22" s="14" t="s">
        <v>31</v>
      </c>
      <c r="B22" s="11" t="s">
        <v>32</v>
      </c>
      <c r="C22" s="12">
        <v>5698.7</v>
      </c>
      <c r="D22" s="24">
        <v>5422.646</v>
      </c>
      <c r="E22" s="13">
        <f t="shared" si="0"/>
        <v>-276.0540000000001</v>
      </c>
      <c r="F22" s="13">
        <f t="shared" si="1"/>
        <v>95.15584256058399</v>
      </c>
    </row>
    <row r="23" spans="1:6" ht="47.25">
      <c r="A23" s="14" t="s">
        <v>33</v>
      </c>
      <c r="B23" s="11" t="s">
        <v>34</v>
      </c>
      <c r="C23" s="12">
        <f>C24+C25</f>
        <v>0</v>
      </c>
      <c r="D23" s="24">
        <f>D24+D25</f>
        <v>3.753</v>
      </c>
      <c r="E23" s="13">
        <f t="shared" si="0"/>
        <v>3.753</v>
      </c>
      <c r="F23" s="13" t="e">
        <f t="shared" si="1"/>
        <v>#DIV/0!</v>
      </c>
    </row>
    <row r="24" spans="1:6" ht="47.25">
      <c r="A24" s="14" t="s">
        <v>162</v>
      </c>
      <c r="B24" s="11" t="s">
        <v>163</v>
      </c>
      <c r="C24" s="12"/>
      <c r="D24" s="24">
        <v>0.007</v>
      </c>
      <c r="E24" s="13"/>
      <c r="F24" s="13"/>
    </row>
    <row r="25" spans="1:6" ht="47.25">
      <c r="A25" s="14" t="s">
        <v>164</v>
      </c>
      <c r="B25" s="11" t="s">
        <v>165</v>
      </c>
      <c r="C25" s="12"/>
      <c r="D25" s="24">
        <v>3.746</v>
      </c>
      <c r="E25" s="13"/>
      <c r="F25" s="13"/>
    </row>
    <row r="26" spans="1:6" ht="15.75">
      <c r="A26" s="14" t="s">
        <v>35</v>
      </c>
      <c r="B26" s="11"/>
      <c r="C26" s="12">
        <f>C27+C33+C37+C40+C43+C45+C64</f>
        <v>47909.6</v>
      </c>
      <c r="D26" s="24">
        <f>D27+D33+D37+D40+D43+D45+D64</f>
        <v>69581.524</v>
      </c>
      <c r="E26" s="13">
        <f t="shared" si="0"/>
        <v>21671.924000000006</v>
      </c>
      <c r="F26" s="13">
        <f t="shared" si="1"/>
        <v>145.2350343146259</v>
      </c>
    </row>
    <row r="27" spans="1:6" ht="63">
      <c r="A27" s="14" t="s">
        <v>36</v>
      </c>
      <c r="B27" s="11" t="s">
        <v>37</v>
      </c>
      <c r="C27" s="12">
        <f>C28+C29+C30+C31+C32</f>
        <v>2933.1</v>
      </c>
      <c r="D27" s="24">
        <f>D28+D29+D30+D31+D32</f>
        <v>3560.355</v>
      </c>
      <c r="E27" s="13">
        <f t="shared" si="0"/>
        <v>627.2550000000001</v>
      </c>
      <c r="F27" s="13">
        <f t="shared" si="1"/>
        <v>121.38539429272784</v>
      </c>
    </row>
    <row r="28" spans="1:6" ht="110.25">
      <c r="A28" s="14" t="s">
        <v>124</v>
      </c>
      <c r="B28" s="11" t="s">
        <v>125</v>
      </c>
      <c r="C28" s="12">
        <v>0</v>
      </c>
      <c r="D28" s="24">
        <v>0</v>
      </c>
      <c r="E28" s="13">
        <f t="shared" si="0"/>
        <v>0</v>
      </c>
      <c r="F28" s="13" t="e">
        <f t="shared" si="1"/>
        <v>#DIV/0!</v>
      </c>
    </row>
    <row r="29" spans="1:6" ht="31.5">
      <c r="A29" s="14" t="s">
        <v>38</v>
      </c>
      <c r="B29" s="11" t="s">
        <v>39</v>
      </c>
      <c r="C29" s="15">
        <v>1.1</v>
      </c>
      <c r="D29" s="25">
        <v>6.862</v>
      </c>
      <c r="E29" s="13">
        <f t="shared" si="0"/>
        <v>5.7620000000000005</v>
      </c>
      <c r="F29" s="13">
        <f t="shared" si="1"/>
        <v>623.8181818181818</v>
      </c>
    </row>
    <row r="30" spans="1:6" ht="141.75">
      <c r="A30" s="14" t="s">
        <v>40</v>
      </c>
      <c r="B30" s="11" t="s">
        <v>41</v>
      </c>
      <c r="C30" s="15">
        <v>2480.4</v>
      </c>
      <c r="D30" s="25">
        <v>3149.391</v>
      </c>
      <c r="E30" s="13">
        <f t="shared" si="0"/>
        <v>668.991</v>
      </c>
      <c r="F30" s="13">
        <f t="shared" si="1"/>
        <v>126.97109337203676</v>
      </c>
    </row>
    <row r="31" spans="1:6" ht="63">
      <c r="A31" s="14" t="s">
        <v>126</v>
      </c>
      <c r="B31" s="16" t="s">
        <v>127</v>
      </c>
      <c r="C31" s="15">
        <v>0</v>
      </c>
      <c r="D31" s="25">
        <v>0</v>
      </c>
      <c r="E31" s="13">
        <f>D31-C31</f>
        <v>0</v>
      </c>
      <c r="F31" s="13" t="e">
        <f>D31/C31*100</f>
        <v>#DIV/0!</v>
      </c>
    </row>
    <row r="32" spans="1:6" ht="126">
      <c r="A32" s="14" t="s">
        <v>42</v>
      </c>
      <c r="B32" s="11" t="s">
        <v>43</v>
      </c>
      <c r="C32" s="15">
        <v>451.6</v>
      </c>
      <c r="D32" s="25">
        <v>404.102</v>
      </c>
      <c r="E32" s="13">
        <f t="shared" si="0"/>
        <v>-47.49800000000005</v>
      </c>
      <c r="F32" s="13">
        <f t="shared" si="1"/>
        <v>89.4822852081488</v>
      </c>
    </row>
    <row r="33" spans="1:6" ht="31.5">
      <c r="A33" s="14" t="s">
        <v>44</v>
      </c>
      <c r="B33" s="11" t="s">
        <v>45</v>
      </c>
      <c r="C33" s="12">
        <f>C34+C35+C36</f>
        <v>12269.199999999999</v>
      </c>
      <c r="D33" s="24">
        <f>D34+D35+D36</f>
        <v>12673.839</v>
      </c>
      <c r="E33" s="13">
        <f t="shared" si="0"/>
        <v>404.63900000000103</v>
      </c>
      <c r="F33" s="13">
        <f t="shared" si="1"/>
        <v>103.29800638998468</v>
      </c>
    </row>
    <row r="34" spans="1:6" ht="31.5">
      <c r="A34" s="14" t="s">
        <v>46</v>
      </c>
      <c r="B34" s="11" t="s">
        <v>47</v>
      </c>
      <c r="C34" s="15">
        <v>1784.9</v>
      </c>
      <c r="D34" s="25">
        <v>772.091</v>
      </c>
      <c r="E34" s="13">
        <f t="shared" si="0"/>
        <v>-1012.8090000000001</v>
      </c>
      <c r="F34" s="13">
        <f t="shared" si="1"/>
        <v>43.25682111042635</v>
      </c>
    </row>
    <row r="35" spans="1:6" ht="15.75">
      <c r="A35" s="14" t="s">
        <v>48</v>
      </c>
      <c r="B35" s="11" t="s">
        <v>49</v>
      </c>
      <c r="C35" s="15">
        <v>106.5</v>
      </c>
      <c r="D35" s="25">
        <v>63.943</v>
      </c>
      <c r="E35" s="13">
        <f t="shared" si="0"/>
        <v>-42.557</v>
      </c>
      <c r="F35" s="13">
        <f t="shared" si="1"/>
        <v>60.04037558685445</v>
      </c>
    </row>
    <row r="36" spans="1:6" ht="15.75">
      <c r="A36" s="14" t="s">
        <v>50</v>
      </c>
      <c r="B36" s="11" t="s">
        <v>51</v>
      </c>
      <c r="C36" s="15">
        <v>10377.8</v>
      </c>
      <c r="D36" s="25">
        <v>11837.805</v>
      </c>
      <c r="E36" s="13">
        <f t="shared" si="0"/>
        <v>1460.005000000001</v>
      </c>
      <c r="F36" s="13">
        <f t="shared" si="1"/>
        <v>114.0685405384571</v>
      </c>
    </row>
    <row r="37" spans="1:6" ht="47.25">
      <c r="A37" s="14" t="s">
        <v>134</v>
      </c>
      <c r="B37" s="11" t="s">
        <v>52</v>
      </c>
      <c r="C37" s="12">
        <f>C38+C39</f>
        <v>3738.5</v>
      </c>
      <c r="D37" s="24">
        <f>D38+D39</f>
        <v>7015.7</v>
      </c>
      <c r="E37" s="13">
        <f t="shared" si="0"/>
        <v>3277.2</v>
      </c>
      <c r="F37" s="13">
        <f t="shared" si="1"/>
        <v>187.66082653470644</v>
      </c>
    </row>
    <row r="38" spans="1:6" ht="15.75">
      <c r="A38" s="14" t="s">
        <v>53</v>
      </c>
      <c r="B38" s="11" t="s">
        <v>54</v>
      </c>
      <c r="C38" s="15">
        <v>1339.5</v>
      </c>
      <c r="D38" s="25">
        <v>4706.883</v>
      </c>
      <c r="E38" s="13">
        <f t="shared" si="0"/>
        <v>3367.383</v>
      </c>
      <c r="F38" s="13">
        <f t="shared" si="1"/>
        <v>351.3910414333707</v>
      </c>
    </row>
    <row r="39" spans="1:6" ht="15.75">
      <c r="A39" s="14" t="s">
        <v>55</v>
      </c>
      <c r="B39" s="11" t="s">
        <v>56</v>
      </c>
      <c r="C39" s="15">
        <v>2399</v>
      </c>
      <c r="D39" s="25">
        <v>2308.817</v>
      </c>
      <c r="E39" s="13">
        <f t="shared" si="0"/>
        <v>-90.18299999999999</v>
      </c>
      <c r="F39" s="13">
        <f t="shared" si="1"/>
        <v>96.24080867027929</v>
      </c>
    </row>
    <row r="40" spans="1:6" ht="31.5">
      <c r="A40" s="14" t="s">
        <v>57</v>
      </c>
      <c r="B40" s="11" t="s">
        <v>58</v>
      </c>
      <c r="C40" s="12">
        <f>C42+C41</f>
        <v>751.5</v>
      </c>
      <c r="D40" s="24">
        <f>D42+D41</f>
        <v>589.13</v>
      </c>
      <c r="E40" s="13">
        <f t="shared" si="0"/>
        <v>-162.37</v>
      </c>
      <c r="F40" s="13">
        <f t="shared" si="1"/>
        <v>78.39387890884896</v>
      </c>
    </row>
    <row r="41" spans="1:6" ht="126">
      <c r="A41" s="17" t="s">
        <v>121</v>
      </c>
      <c r="B41" s="18" t="s">
        <v>120</v>
      </c>
      <c r="C41" s="12">
        <v>0</v>
      </c>
      <c r="D41" s="24">
        <v>0</v>
      </c>
      <c r="E41" s="13">
        <f t="shared" si="0"/>
        <v>0</v>
      </c>
      <c r="F41" s="13" t="e">
        <f t="shared" si="1"/>
        <v>#DIV/0!</v>
      </c>
    </row>
    <row r="42" spans="1:6" ht="47.25">
      <c r="A42" s="14" t="s">
        <v>59</v>
      </c>
      <c r="B42" s="11" t="s">
        <v>60</v>
      </c>
      <c r="C42" s="15">
        <v>751.5</v>
      </c>
      <c r="D42" s="25">
        <v>589.13</v>
      </c>
      <c r="E42" s="13">
        <f t="shared" si="0"/>
        <v>-162.37</v>
      </c>
      <c r="F42" s="13">
        <f t="shared" si="1"/>
        <v>78.39387890884896</v>
      </c>
    </row>
    <row r="43" spans="1:6" ht="31.5">
      <c r="A43" s="14" t="s">
        <v>61</v>
      </c>
      <c r="B43" s="11" t="s">
        <v>62</v>
      </c>
      <c r="C43" s="12">
        <f>C44</f>
        <v>43.5</v>
      </c>
      <c r="D43" s="24">
        <f>D44</f>
        <v>24.5</v>
      </c>
      <c r="E43" s="13">
        <f t="shared" si="0"/>
        <v>-19</v>
      </c>
      <c r="F43" s="13">
        <f t="shared" si="1"/>
        <v>56.32183908045977</v>
      </c>
    </row>
    <row r="44" spans="1:6" ht="47.25">
      <c r="A44" s="14" t="s">
        <v>63</v>
      </c>
      <c r="B44" s="11" t="s">
        <v>64</v>
      </c>
      <c r="C44" s="15">
        <v>43.5</v>
      </c>
      <c r="D44" s="25">
        <v>24.5</v>
      </c>
      <c r="E44" s="13">
        <f t="shared" si="0"/>
        <v>-19</v>
      </c>
      <c r="F44" s="13">
        <f t="shared" si="1"/>
        <v>56.32183908045977</v>
      </c>
    </row>
    <row r="45" spans="1:6" ht="31.5">
      <c r="A45" s="14" t="s">
        <v>65</v>
      </c>
      <c r="B45" s="11" t="s">
        <v>66</v>
      </c>
      <c r="C45" s="12">
        <f>C46+C47+C48+C49+C50+C51+C52+C53+C54+C55+C56+C57+C58</f>
        <v>28113.7</v>
      </c>
      <c r="D45" s="24">
        <f>SUM(D46:D62)</f>
        <v>29344.398</v>
      </c>
      <c r="E45" s="13">
        <f t="shared" si="0"/>
        <v>1230.6980000000003</v>
      </c>
      <c r="F45" s="13">
        <f t="shared" si="1"/>
        <v>104.37757392303398</v>
      </c>
    </row>
    <row r="46" spans="1:6" ht="114" customHeight="1">
      <c r="A46" s="14" t="s">
        <v>172</v>
      </c>
      <c r="B46" s="11" t="s">
        <v>67</v>
      </c>
      <c r="C46" s="15">
        <v>34.7</v>
      </c>
      <c r="D46" s="25">
        <v>0</v>
      </c>
      <c r="E46" s="13">
        <f t="shared" si="0"/>
        <v>-34.7</v>
      </c>
      <c r="F46" s="13">
        <f t="shared" si="1"/>
        <v>0</v>
      </c>
    </row>
    <row r="47" spans="1:6" ht="31.5">
      <c r="A47" s="14" t="s">
        <v>135</v>
      </c>
      <c r="B47" s="18" t="s">
        <v>122</v>
      </c>
      <c r="C47" s="15">
        <v>0</v>
      </c>
      <c r="D47" s="25">
        <v>0</v>
      </c>
      <c r="E47" s="13">
        <f t="shared" si="0"/>
        <v>0</v>
      </c>
      <c r="F47" s="13" t="e">
        <f t="shared" si="1"/>
        <v>#DIV/0!</v>
      </c>
    </row>
    <row r="48" spans="1:6" ht="47.25">
      <c r="A48" s="14" t="s">
        <v>136</v>
      </c>
      <c r="B48" s="19" t="s">
        <v>123</v>
      </c>
      <c r="C48" s="15">
        <v>51</v>
      </c>
      <c r="D48" s="25"/>
      <c r="E48" s="13">
        <f t="shared" si="0"/>
        <v>-51</v>
      </c>
      <c r="F48" s="13">
        <f t="shared" si="1"/>
        <v>0</v>
      </c>
    </row>
    <row r="49" spans="1:6" ht="31.5">
      <c r="A49" s="14" t="s">
        <v>131</v>
      </c>
      <c r="B49" s="19" t="s">
        <v>130</v>
      </c>
      <c r="C49" s="15">
        <v>0</v>
      </c>
      <c r="D49" s="25"/>
      <c r="E49" s="13">
        <f>D49-C49</f>
        <v>0</v>
      </c>
      <c r="F49" s="13" t="e">
        <f>D49/C49*100</f>
        <v>#DIV/0!</v>
      </c>
    </row>
    <row r="50" spans="1:6" ht="157.5">
      <c r="A50" s="14" t="s">
        <v>68</v>
      </c>
      <c r="B50" s="11" t="s">
        <v>69</v>
      </c>
      <c r="C50" s="15">
        <v>56.1</v>
      </c>
      <c r="D50" s="25"/>
      <c r="E50" s="13">
        <f t="shared" si="0"/>
        <v>-56.1</v>
      </c>
      <c r="F50" s="13">
        <f t="shared" si="1"/>
        <v>0</v>
      </c>
    </row>
    <row r="51" spans="1:6" ht="31.5">
      <c r="A51" s="14" t="s">
        <v>70</v>
      </c>
      <c r="B51" s="11" t="s">
        <v>71</v>
      </c>
      <c r="C51" s="15">
        <v>0.2</v>
      </c>
      <c r="D51" s="25"/>
      <c r="E51" s="13">
        <f t="shared" si="0"/>
        <v>-0.2</v>
      </c>
      <c r="F51" s="13">
        <f t="shared" si="1"/>
        <v>0</v>
      </c>
    </row>
    <row r="52" spans="1:6" ht="47.25">
      <c r="A52" s="14" t="s">
        <v>72</v>
      </c>
      <c r="B52" s="11" t="s">
        <v>73</v>
      </c>
      <c r="C52" s="15">
        <v>111.1</v>
      </c>
      <c r="D52" s="25"/>
      <c r="E52" s="13">
        <f t="shared" si="0"/>
        <v>-111.1</v>
      </c>
      <c r="F52" s="13">
        <f t="shared" si="1"/>
        <v>0</v>
      </c>
    </row>
    <row r="53" spans="1:6" ht="47.25">
      <c r="A53" s="14" t="s">
        <v>74</v>
      </c>
      <c r="B53" s="11" t="s">
        <v>75</v>
      </c>
      <c r="C53" s="15">
        <v>27475.9</v>
      </c>
      <c r="D53" s="25"/>
      <c r="E53" s="13">
        <f t="shared" si="0"/>
        <v>-27475.9</v>
      </c>
      <c r="F53" s="13">
        <f t="shared" si="1"/>
        <v>0</v>
      </c>
    </row>
    <row r="54" spans="1:6" ht="63">
      <c r="A54" s="14" t="s">
        <v>76</v>
      </c>
      <c r="B54" s="11" t="s">
        <v>77</v>
      </c>
      <c r="C54" s="15">
        <v>6.5</v>
      </c>
      <c r="D54" s="25"/>
      <c r="E54" s="13">
        <f t="shared" si="0"/>
        <v>-6.5</v>
      </c>
      <c r="F54" s="13">
        <f t="shared" si="1"/>
        <v>0</v>
      </c>
    </row>
    <row r="55" spans="1:6" ht="78.75">
      <c r="A55" s="14" t="s">
        <v>78</v>
      </c>
      <c r="B55" s="11" t="s">
        <v>79</v>
      </c>
      <c r="C55" s="15">
        <v>141.9</v>
      </c>
      <c r="D55" s="25"/>
      <c r="E55" s="13">
        <f t="shared" si="0"/>
        <v>-141.9</v>
      </c>
      <c r="F55" s="13">
        <f t="shared" si="1"/>
        <v>0</v>
      </c>
    </row>
    <row r="56" spans="1:6" ht="78.75">
      <c r="A56" s="14" t="s">
        <v>80</v>
      </c>
      <c r="B56" s="11" t="s">
        <v>81</v>
      </c>
      <c r="C56" s="15">
        <v>0</v>
      </c>
      <c r="D56" s="25"/>
      <c r="E56" s="13">
        <f t="shared" si="0"/>
        <v>0</v>
      </c>
      <c r="F56" s="13" t="e">
        <f t="shared" si="1"/>
        <v>#DIV/0!</v>
      </c>
    </row>
    <row r="57" spans="1:6" ht="126">
      <c r="A57" s="14" t="s">
        <v>82</v>
      </c>
      <c r="B57" s="11" t="s">
        <v>83</v>
      </c>
      <c r="C57" s="15">
        <v>25.8</v>
      </c>
      <c r="D57" s="25"/>
      <c r="E57" s="13">
        <f t="shared" si="0"/>
        <v>-25.8</v>
      </c>
      <c r="F57" s="13">
        <f t="shared" si="1"/>
        <v>0</v>
      </c>
    </row>
    <row r="58" spans="1:6" ht="31.5">
      <c r="A58" s="14" t="s">
        <v>84</v>
      </c>
      <c r="B58" s="11" t="s">
        <v>85</v>
      </c>
      <c r="C58" s="15">
        <v>210.5</v>
      </c>
      <c r="D58" s="25"/>
      <c r="E58" s="13">
        <f t="shared" si="0"/>
        <v>-210.5</v>
      </c>
      <c r="F58" s="13">
        <f t="shared" si="1"/>
        <v>0</v>
      </c>
    </row>
    <row r="59" spans="1:6" ht="47.25">
      <c r="A59" s="14" t="s">
        <v>154</v>
      </c>
      <c r="B59" s="11" t="s">
        <v>153</v>
      </c>
      <c r="C59" s="12"/>
      <c r="D59" s="24">
        <v>14285.329</v>
      </c>
      <c r="E59" s="13">
        <f t="shared" si="0"/>
        <v>14285.329</v>
      </c>
      <c r="F59" s="13" t="e">
        <f t="shared" si="1"/>
        <v>#DIV/0!</v>
      </c>
    </row>
    <row r="60" spans="1:6" ht="62.25" customHeight="1">
      <c r="A60" s="14" t="s">
        <v>155</v>
      </c>
      <c r="B60" s="11" t="s">
        <v>67</v>
      </c>
      <c r="C60" s="15">
        <v>0</v>
      </c>
      <c r="D60" s="25">
        <v>6.51</v>
      </c>
      <c r="E60" s="13">
        <f t="shared" si="0"/>
        <v>6.51</v>
      </c>
      <c r="F60" s="13" t="e">
        <f t="shared" si="1"/>
        <v>#DIV/0!</v>
      </c>
    </row>
    <row r="61" spans="1:6" ht="173.25">
      <c r="A61" s="14" t="s">
        <v>156</v>
      </c>
      <c r="B61" s="19" t="s">
        <v>157</v>
      </c>
      <c r="C61" s="15"/>
      <c r="D61" s="25">
        <v>53.114</v>
      </c>
      <c r="E61" s="13">
        <f t="shared" si="0"/>
        <v>53.114</v>
      </c>
      <c r="F61" s="13" t="e">
        <f t="shared" si="1"/>
        <v>#DIV/0!</v>
      </c>
    </row>
    <row r="62" spans="1:6" ht="31.5">
      <c r="A62" s="14" t="s">
        <v>158</v>
      </c>
      <c r="B62" s="11" t="s">
        <v>159</v>
      </c>
      <c r="C62" s="15"/>
      <c r="D62" s="25">
        <v>14999.445</v>
      </c>
      <c r="E62" s="13">
        <f t="shared" si="0"/>
        <v>14999.445</v>
      </c>
      <c r="F62" s="13" t="e">
        <f t="shared" si="1"/>
        <v>#DIV/0!</v>
      </c>
    </row>
    <row r="63" spans="1:6" ht="31.5">
      <c r="A63" s="14" t="s">
        <v>160</v>
      </c>
      <c r="B63" s="11" t="s">
        <v>161</v>
      </c>
      <c r="C63" s="15"/>
      <c r="D63" s="25">
        <v>0</v>
      </c>
      <c r="E63" s="13"/>
      <c r="F63" s="13" t="e">
        <f t="shared" si="1"/>
        <v>#DIV/0!</v>
      </c>
    </row>
    <row r="64" spans="1:6" ht="15.75">
      <c r="A64" s="14" t="s">
        <v>86</v>
      </c>
      <c r="B64" s="11" t="s">
        <v>87</v>
      </c>
      <c r="C64" s="12">
        <f>C65+C66</f>
        <v>60.10000000000001</v>
      </c>
      <c r="D64" s="24">
        <f>D65+D66</f>
        <v>16373.602</v>
      </c>
      <c r="E64" s="13">
        <f t="shared" si="0"/>
        <v>16313.502</v>
      </c>
      <c r="F64" s="13">
        <f t="shared" si="1"/>
        <v>27243.93011647254</v>
      </c>
    </row>
    <row r="65" spans="1:6" ht="15.75">
      <c r="A65" s="14" t="s">
        <v>88</v>
      </c>
      <c r="B65" s="11" t="s">
        <v>89</v>
      </c>
      <c r="C65" s="15">
        <v>-13.3</v>
      </c>
      <c r="D65" s="25">
        <v>16356.181</v>
      </c>
      <c r="E65" s="13">
        <f t="shared" si="0"/>
        <v>16369.481</v>
      </c>
      <c r="F65" s="13">
        <f t="shared" si="1"/>
        <v>-122978.80451127818</v>
      </c>
    </row>
    <row r="66" spans="1:6" ht="15.75">
      <c r="A66" s="14" t="s">
        <v>90</v>
      </c>
      <c r="B66" s="11" t="s">
        <v>91</v>
      </c>
      <c r="C66" s="15">
        <v>73.4</v>
      </c>
      <c r="D66" s="25">
        <v>17.421</v>
      </c>
      <c r="E66" s="13">
        <f t="shared" si="0"/>
        <v>-55.979000000000006</v>
      </c>
      <c r="F66" s="13">
        <f t="shared" si="1"/>
        <v>23.734332425068118</v>
      </c>
    </row>
    <row r="67" spans="1:6" ht="15.75">
      <c r="A67" s="14" t="s">
        <v>110</v>
      </c>
      <c r="B67" s="11" t="s">
        <v>111</v>
      </c>
      <c r="C67" s="12">
        <f>C68+C76+C81+C83+C87</f>
        <v>3303129.4000000004</v>
      </c>
      <c r="D67" s="24">
        <f>D68+D76+D81+D83+D87+D79</f>
        <v>3986806.42</v>
      </c>
      <c r="E67" s="13">
        <f t="shared" si="0"/>
        <v>683677.0199999996</v>
      </c>
      <c r="F67" s="13">
        <f t="shared" si="1"/>
        <v>120.69785761344983</v>
      </c>
    </row>
    <row r="68" spans="1:6" ht="47.25">
      <c r="A68" s="14" t="s">
        <v>112</v>
      </c>
      <c r="B68" s="11" t="s">
        <v>113</v>
      </c>
      <c r="C68" s="12">
        <f>C69+C73+C74+C75</f>
        <v>3016615.2</v>
      </c>
      <c r="D68" s="24">
        <f>D69+D73+D74+D75</f>
        <v>3384538.3000000003</v>
      </c>
      <c r="E68" s="13">
        <f aca="true" t="shared" si="2" ref="E68:E88">D68-C68</f>
        <v>367923.1000000001</v>
      </c>
      <c r="F68" s="13">
        <f aca="true" t="shared" si="3" ref="F68:F88">D68/C68*100</f>
        <v>112.1965539389976</v>
      </c>
    </row>
    <row r="69" spans="1:6" ht="31.5">
      <c r="A69" s="14" t="s">
        <v>114</v>
      </c>
      <c r="B69" s="11" t="s">
        <v>137</v>
      </c>
      <c r="C69" s="12">
        <f>SUM(C70:C72)</f>
        <v>2551456.5</v>
      </c>
      <c r="D69" s="24">
        <f>SUM(D70:D72)</f>
        <v>2620544</v>
      </c>
      <c r="E69" s="13">
        <f t="shared" si="2"/>
        <v>69087.5</v>
      </c>
      <c r="F69" s="13">
        <f t="shared" si="3"/>
        <v>102.70776711262764</v>
      </c>
    </row>
    <row r="70" spans="1:6" ht="31.5">
      <c r="A70" s="14" t="s">
        <v>115</v>
      </c>
      <c r="B70" s="11" t="s">
        <v>138</v>
      </c>
      <c r="C70" s="12">
        <v>2467090.5</v>
      </c>
      <c r="D70" s="24">
        <v>2343600</v>
      </c>
      <c r="E70" s="13">
        <f t="shared" si="2"/>
        <v>-123490.5</v>
      </c>
      <c r="F70" s="13">
        <f t="shared" si="3"/>
        <v>94.99448844701887</v>
      </c>
    </row>
    <row r="71" spans="1:6" ht="31.5">
      <c r="A71" s="14" t="s">
        <v>116</v>
      </c>
      <c r="B71" s="11" t="s">
        <v>139</v>
      </c>
      <c r="C71" s="12">
        <v>0</v>
      </c>
      <c r="D71" s="24">
        <v>86440</v>
      </c>
      <c r="E71" s="13">
        <f t="shared" si="2"/>
        <v>86440</v>
      </c>
      <c r="F71" s="13"/>
    </row>
    <row r="72" spans="1:6" ht="63">
      <c r="A72" s="14" t="s">
        <v>132</v>
      </c>
      <c r="B72" s="11" t="s">
        <v>140</v>
      </c>
      <c r="C72" s="12">
        <v>84366</v>
      </c>
      <c r="D72" s="24">
        <v>190504</v>
      </c>
      <c r="E72" s="13">
        <f t="shared" si="2"/>
        <v>106138</v>
      </c>
      <c r="F72" s="13">
        <f t="shared" si="3"/>
        <v>225.80660455633787</v>
      </c>
    </row>
    <row r="73" spans="1:6" ht="47.25">
      <c r="A73" s="14" t="s">
        <v>117</v>
      </c>
      <c r="B73" s="11" t="s">
        <v>141</v>
      </c>
      <c r="C73" s="12">
        <v>49290.9</v>
      </c>
      <c r="D73" s="24">
        <v>345126.2</v>
      </c>
      <c r="E73" s="13">
        <f t="shared" si="2"/>
        <v>295835.3</v>
      </c>
      <c r="F73" s="13">
        <f t="shared" si="3"/>
        <v>700.1823866068585</v>
      </c>
    </row>
    <row r="74" spans="1:6" ht="31.5">
      <c r="A74" s="14" t="s">
        <v>118</v>
      </c>
      <c r="B74" s="11" t="s">
        <v>142</v>
      </c>
      <c r="C74" s="12">
        <v>319312.2</v>
      </c>
      <c r="D74" s="24">
        <v>320667.6</v>
      </c>
      <c r="E74" s="13">
        <f t="shared" si="2"/>
        <v>1355.399999999965</v>
      </c>
      <c r="F74" s="13">
        <f t="shared" si="3"/>
        <v>100.42447485564283</v>
      </c>
    </row>
    <row r="75" spans="1:6" ht="15.75">
      <c r="A75" s="14" t="s">
        <v>119</v>
      </c>
      <c r="B75" s="11" t="s">
        <v>143</v>
      </c>
      <c r="C75" s="12">
        <v>96555.6</v>
      </c>
      <c r="D75" s="24">
        <v>98200.5</v>
      </c>
      <c r="E75" s="13">
        <f t="shared" si="2"/>
        <v>1644.8999999999942</v>
      </c>
      <c r="F75" s="13">
        <f t="shared" si="3"/>
        <v>101.70357804208146</v>
      </c>
    </row>
    <row r="76" spans="1:6" ht="47.25">
      <c r="A76" s="14" t="s">
        <v>92</v>
      </c>
      <c r="B76" s="11" t="s">
        <v>93</v>
      </c>
      <c r="C76" s="12">
        <f>C77</f>
        <v>-4.6</v>
      </c>
      <c r="D76" s="24">
        <f>D77</f>
        <v>-6.7</v>
      </c>
      <c r="E76" s="13">
        <f t="shared" si="2"/>
        <v>-2.1000000000000005</v>
      </c>
      <c r="F76" s="13">
        <f t="shared" si="3"/>
        <v>145.6521739130435</v>
      </c>
    </row>
    <row r="77" spans="1:6" ht="63">
      <c r="A77" s="14" t="s">
        <v>94</v>
      </c>
      <c r="B77" s="11" t="s">
        <v>144</v>
      </c>
      <c r="C77" s="12">
        <f>SUM(C78:C78)</f>
        <v>-4.6</v>
      </c>
      <c r="D77" s="24">
        <f>SUM(D78:D78)</f>
        <v>-6.7</v>
      </c>
      <c r="E77" s="13">
        <f t="shared" si="2"/>
        <v>-2.1000000000000005</v>
      </c>
      <c r="F77" s="13">
        <f t="shared" si="3"/>
        <v>145.6521739130435</v>
      </c>
    </row>
    <row r="78" spans="1:6" ht="63">
      <c r="A78" s="14" t="s">
        <v>95</v>
      </c>
      <c r="B78" s="11" t="s">
        <v>145</v>
      </c>
      <c r="C78" s="12">
        <v>-4.6</v>
      </c>
      <c r="D78" s="24">
        <v>-6.7</v>
      </c>
      <c r="E78" s="13">
        <f t="shared" si="2"/>
        <v>-2.1000000000000005</v>
      </c>
      <c r="F78" s="13">
        <f t="shared" si="3"/>
        <v>145.6521739130435</v>
      </c>
    </row>
    <row r="79" spans="1:6" ht="31.5">
      <c r="A79" s="14" t="s">
        <v>168</v>
      </c>
      <c r="B79" s="11" t="s">
        <v>169</v>
      </c>
      <c r="C79" s="12">
        <f>C80</f>
        <v>0</v>
      </c>
      <c r="D79" s="24">
        <f>D80</f>
        <v>9076.3</v>
      </c>
      <c r="E79" s="13">
        <f t="shared" si="2"/>
        <v>9076.3</v>
      </c>
      <c r="F79" s="13"/>
    </row>
    <row r="80" spans="1:6" ht="63">
      <c r="A80" s="14" t="s">
        <v>170</v>
      </c>
      <c r="B80" s="11" t="s">
        <v>171</v>
      </c>
      <c r="C80" s="12">
        <v>0</v>
      </c>
      <c r="D80" s="24">
        <v>9076.3</v>
      </c>
      <c r="E80" s="13">
        <f t="shared" si="2"/>
        <v>9076.3</v>
      </c>
      <c r="F80" s="13"/>
    </row>
    <row r="81" spans="1:6" ht="31.5">
      <c r="A81" s="14" t="s">
        <v>96</v>
      </c>
      <c r="B81" s="11" t="s">
        <v>97</v>
      </c>
      <c r="C81" s="12">
        <f>C82</f>
        <v>3552.2</v>
      </c>
      <c r="D81" s="24">
        <f>D82</f>
        <v>3050</v>
      </c>
      <c r="E81" s="13">
        <f t="shared" si="2"/>
        <v>-502.1999999999998</v>
      </c>
      <c r="F81" s="13">
        <f t="shared" si="3"/>
        <v>85.86228252913688</v>
      </c>
    </row>
    <row r="82" spans="1:6" ht="31.5">
      <c r="A82" s="14" t="s">
        <v>98</v>
      </c>
      <c r="B82" s="11" t="s">
        <v>146</v>
      </c>
      <c r="C82" s="15">
        <v>3552.2</v>
      </c>
      <c r="D82" s="25">
        <v>3050</v>
      </c>
      <c r="E82" s="13">
        <f t="shared" si="2"/>
        <v>-502.1999999999998</v>
      </c>
      <c r="F82" s="13">
        <f t="shared" si="3"/>
        <v>85.86228252913688</v>
      </c>
    </row>
    <row r="83" spans="1:6" ht="141.75">
      <c r="A83" s="14" t="s">
        <v>99</v>
      </c>
      <c r="B83" s="11" t="s">
        <v>100</v>
      </c>
      <c r="C83" s="12">
        <f>C84+C86+C85</f>
        <v>390536.6</v>
      </c>
      <c r="D83" s="24">
        <f>D84+D86+D85</f>
        <v>626374.12</v>
      </c>
      <c r="E83" s="13">
        <f t="shared" si="2"/>
        <v>235837.52000000002</v>
      </c>
      <c r="F83" s="13">
        <f t="shared" si="3"/>
        <v>160.3880711820608</v>
      </c>
    </row>
    <row r="84" spans="1:6" ht="47.25">
      <c r="A84" s="14" t="s">
        <v>148</v>
      </c>
      <c r="B84" s="9" t="s">
        <v>149</v>
      </c>
      <c r="C84" s="12">
        <v>358328.3</v>
      </c>
      <c r="D84" s="24">
        <v>91530.72</v>
      </c>
      <c r="E84" s="13">
        <f t="shared" si="2"/>
        <v>-266797.57999999996</v>
      </c>
      <c r="F84" s="13">
        <f t="shared" si="3"/>
        <v>25.54381554568813</v>
      </c>
    </row>
    <row r="85" spans="1:6" ht="141.75">
      <c r="A85" s="14" t="s">
        <v>166</v>
      </c>
      <c r="B85" s="11" t="s">
        <v>167</v>
      </c>
      <c r="C85" s="12"/>
      <c r="D85" s="24">
        <v>30303.3</v>
      </c>
      <c r="E85" s="13">
        <f t="shared" si="2"/>
        <v>30303.3</v>
      </c>
      <c r="F85" s="13"/>
    </row>
    <row r="86" spans="1:6" ht="126">
      <c r="A86" s="14" t="s">
        <v>147</v>
      </c>
      <c r="B86" s="11" t="s">
        <v>150</v>
      </c>
      <c r="C86" s="12">
        <v>32208.3</v>
      </c>
      <c r="D86" s="24">
        <v>504540.1</v>
      </c>
      <c r="E86" s="13">
        <f t="shared" si="2"/>
        <v>472331.8</v>
      </c>
      <c r="F86" s="13">
        <f t="shared" si="3"/>
        <v>1566.490935566298</v>
      </c>
    </row>
    <row r="87" spans="1:6" ht="63">
      <c r="A87" s="14" t="s">
        <v>101</v>
      </c>
      <c r="B87" s="11" t="s">
        <v>102</v>
      </c>
      <c r="C87" s="12">
        <f>C88</f>
        <v>-107570</v>
      </c>
      <c r="D87" s="24">
        <f>D88</f>
        <v>-36225.6</v>
      </c>
      <c r="E87" s="13">
        <f t="shared" si="2"/>
        <v>71344.4</v>
      </c>
      <c r="F87" s="13">
        <f t="shared" si="3"/>
        <v>33.676303802175326</v>
      </c>
    </row>
    <row r="88" spans="1:6" ht="63">
      <c r="A88" s="14" t="s">
        <v>103</v>
      </c>
      <c r="B88" s="11" t="s">
        <v>151</v>
      </c>
      <c r="C88" s="12">
        <v>-107570</v>
      </c>
      <c r="D88" s="24">
        <v>-36225.6</v>
      </c>
      <c r="E88" s="13">
        <f t="shared" si="2"/>
        <v>71344.4</v>
      </c>
      <c r="F88" s="13">
        <f t="shared" si="3"/>
        <v>33.676303802175326</v>
      </c>
    </row>
  </sheetData>
  <sheetProtection/>
  <mergeCells count="6">
    <mergeCell ref="A1:F1"/>
    <mergeCell ref="A3:A4"/>
    <mergeCell ref="B3:B4"/>
    <mergeCell ref="C3:C4"/>
    <mergeCell ref="E3:F3"/>
    <mergeCell ref="D3:D4"/>
  </mergeCells>
  <printOptions/>
  <pageMargins left="0.4724409448818898" right="0.2362204724409449" top="0" bottom="0" header="0.15748031496062992" footer="0.1968503937007874"/>
  <pageSetup firstPageNumber="2" useFirstPageNumber="1" fitToHeight="0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Peteneva</cp:lastModifiedBy>
  <cp:lastPrinted>2020-06-17T11:17:34Z</cp:lastPrinted>
  <dcterms:created xsi:type="dcterms:W3CDTF">2016-04-05T04:35:34Z</dcterms:created>
  <dcterms:modified xsi:type="dcterms:W3CDTF">2020-06-18T08:57:26Z</dcterms:modified>
  <cp:category/>
  <cp:version/>
  <cp:contentType/>
  <cp:contentStatus/>
</cp:coreProperties>
</file>