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Доходы рес.бюджета" sheetId="1" r:id="rId1"/>
  </sheets>
  <definedNames>
    <definedName name="TableRow">'Доходы рес.бюджета'!#REF!</definedName>
    <definedName name="TableRow1">#REF!</definedName>
    <definedName name="TableRow2">#REF!</definedName>
    <definedName name="_xlnm.Print_Titles" localSheetId="0">'Доходы рес.бюджета'!$4:$5</definedName>
  </definedNames>
  <calcPr fullCalcOnLoad="1"/>
</workbook>
</file>

<file path=xl/sharedStrings.xml><?xml version="1.0" encoding="utf-8"?>
<sst xmlns="http://schemas.openxmlformats.org/spreadsheetml/2006/main" count="163" uniqueCount="163">
  <si>
    <t>Доходы бюджета - Всего</t>
  </si>
  <si>
    <t>00085000000000000000</t>
  </si>
  <si>
    <t>НАЛОГОВЫЕ И НЕНАЛОГОВЫЕ ДОХОДЫ</t>
  </si>
  <si>
    <t>00010000000000000000</t>
  </si>
  <si>
    <t>НАЛОГОВЫЕ ДОХОДЫ</t>
  </si>
  <si>
    <t>НАЛОГИ НА ПРИБЫЛЬ, ДОХОДЫ</t>
  </si>
  <si>
    <t>00010100000000000000</t>
  </si>
  <si>
    <t>Налог на прибыль организаций</t>
  </si>
  <si>
    <t>00010101000000000110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</si>
  <si>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</si>
  <si>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</si>
  <si>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</si>
  <si>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</si>
  <si>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</si>
  <si>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</si>
  <si>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</si>
  <si>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</si>
  <si>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Единый сельскохозяйственный налог</t>
  </si>
  <si>
    <t>00010503000010000110</t>
  </si>
  <si>
    <t>НАЛОГИ НА ИМУЩЕСТВО</t>
  </si>
  <si>
    <t>00010600000000000000</t>
  </si>
  <si>
    <t>Налог на имущество организаций</t>
  </si>
  <si>
    <t>00010602000020000110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</si>
  <si>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</si>
  <si>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</si>
  <si>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</si>
  <si>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</si>
  <si>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</si>
  <si>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</si>
  <si>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</t>
  </si>
  <si>
    <t>00010800000000000000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</si>
  <si>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</si>
  <si>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</si>
  <si>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</si>
  <si>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</si>
  <si>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</si>
  <si>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</si>
  <si>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</si>
  <si>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</si>
  <si>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</si>
  <si>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</si>
  <si>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</si>
  <si>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</si>
  <si>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</si>
  <si>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</si>
  <si>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</si>
  <si>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</si>
  <si>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</si>
  <si>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Платежи при пользовании недрами</t>
  </si>
  <si>
    <t>00011202000000000120</t>
  </si>
  <si>
    <t>Плата за использование лесов</t>
  </si>
  <si>
    <t>00011204000000000120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</si>
  <si>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</si>
  <si>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</si>
  <si>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</si>
  <si>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</si>
  <si>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</si>
  <si>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</si>
  <si>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</si>
  <si>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</si>
  <si>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</si>
  <si>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</si>
  <si>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</si>
  <si>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</si>
  <si>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</si>
  <si>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ШТРАФЫ, САНКЦИИ, ВОЗМЕЩЕНИЕ УЩЕРБА</t>
  </si>
  <si>
    <t>00011600000000000000</t>
  </si>
  <si>
    <t>00011602000000000140</t>
  </si>
  <si>
    <t>Денежные взыскания (штрафы) за нарушение законодательства Российской Федерации о пожарной безопасности</t>
  </si>
  <si>
    <t>00011627000010000140</t>
  </si>
  <si>
    <t>Денежные взыскания (штрафы) за правонарушения в области дорожного движения</t>
  </si>
  <si>
    <t>00011630000010000140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</si>
  <si>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</si>
  <si>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</si>
  <si>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</si>
  <si>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</si>
  <si>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</si>
  <si>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</si>
  <si>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</si>
  <si>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00011646000000000140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</si>
  <si>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</si>
  <si>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</si>
  <si>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</si>
  <si>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</si>
  <si>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</si>
  <si>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</si>
  <si>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Прочие неналоговые доходы</t>
  </si>
  <si>
    <t>00011705000000000180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</si>
  <si>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</si>
  <si>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</si>
  <si>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субъектов Российской Федерации</t>
  </si>
  <si>
    <t>ПРОЧИЕ БЕЗВОЗМЕЗДНЫЕ ПОСТУПЛЕНИЯ</t>
  </si>
  <si>
    <t>00020700000000000000</t>
  </si>
  <si>
    <t>Прочие безвозмездные поступления в бюджеты субъектов Российской Федерации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</si>
  <si>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</si>
  <si>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</si>
  <si>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</si>
  <si>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 тыс.руб.</t>
  </si>
  <si>
    <t xml:space="preserve"> Наименование показателя</t>
  </si>
  <si>
    <t xml:space="preserve">Код дохода по бюджетной классификации </t>
  </si>
  <si>
    <t>Показатели исполнения  плана</t>
  </si>
  <si>
    <t>абсолютное отклонение, тыс. руб.</t>
  </si>
  <si>
    <t>процент исполнения, %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</si>
  <si>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</si>
  <si>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</si>
  <si>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</si>
  <si>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</si>
  <si>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</si>
  <si>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</si>
  <si>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</si>
  <si>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</si>
  <si>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</si>
  <si>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</si>
  <si>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00011603000000000140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</si>
  <si>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</si>
  <si>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</si>
  <si>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</si>
  <si>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</si>
  <si>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</si>
  <si>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</si>
  <si>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</si>
  <si>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</si>
  <si>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Доходы от возмещения ущерба при возникновении страховых случаев</t>
  </si>
  <si>
    <t>00011623000000000140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</si>
  <si>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</si>
  <si>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ДОХОДЫ ОТ ОКАЗАНИЯ ПЛАТНЫХ УСЛУГ И КОМПЕНСАЦИИ ЗАТРАТ ГОСУДАРСТВА</t>
  </si>
  <si>
    <t xml:space="preserve">Денежные взыскания (штрафы) за нарушение законодательства о налогах и сборах </t>
  </si>
  <si>
    <t>00020210000000000150</t>
  </si>
  <si>
    <t>00020215001000000150</t>
  </si>
  <si>
    <t>00020215002000000150</t>
  </si>
  <si>
    <t>00020215009000000150</t>
  </si>
  <si>
    <t>00020220000000000150</t>
  </si>
  <si>
    <t>00020230000000000150</t>
  </si>
  <si>
    <t>00020240000000000150</t>
  </si>
  <si>
    <t>00020302000020000150</t>
  </si>
  <si>
    <t>00020302010020000150</t>
  </si>
  <si>
    <t>00020702000020000150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</si>
  <si>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</si>
  <si>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Утверждено на 2020 год</t>
  </si>
  <si>
    <t>Исполнено на 01.04.2020 года</t>
  </si>
  <si>
    <t>Административные штрафы, установленные Кодексом Российской Федерации об административных правонарушениях</t>
  </si>
  <si>
    <t>00011601000000000000</t>
  </si>
  <si>
    <t>Платежи в целях возмещения причиненного ущерба (убытков)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</si>
  <si>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</si>
  <si>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</si>
  <si>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</si>
  <si>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00011610000000000140</t>
  </si>
  <si>
    <t>Предоставление государственными (муниципальными) организациями грантов для получателей средств бюджетов субъектов Российской Федерации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</si>
  <si>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</si>
  <si>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</si>
  <si>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субъектов Российской Федерации</t>
  </si>
  <si>
    <t>00020402000020000150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</si>
  <si>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</si>
  <si>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</si>
  <si>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</si>
  <si>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00021800000020000150</t>
  </si>
  <si>
    <t>Платежи, уплачиваемые в целях возмещения вреда</t>
  </si>
  <si>
    <t>00011611000000000140</t>
  </si>
  <si>
    <t>Налог на прибыль организаций, зачислявшийся до 1 января 2005 года в местные бюджеты</t>
  </si>
  <si>
    <t>Прочие налоги и сборы (по отмененным налогам и сборам субъектов Российской Федерации)</t>
  </si>
  <si>
    <t>00010901000000000110</t>
  </si>
  <si>
    <t>00010906000020000110</t>
  </si>
  <si>
    <t xml:space="preserve">Сведения об исполнении республиканского бюджета Республики Алтай за 1 квартал 2020 год по доходам в разрезе видов доходов в сравнении с запланированными значениями на 2020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</si>
</sst>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###\ ###\ ###\ ###\ ##0.00"/>
    <numFmt numFmtId="174" formatCode="0.000#,"/>
    <numFmt numFmtId="175" formatCode="#,##0.00_р_."/>
    <numFmt numFmtId="176" formatCode="\ 0.000#,"/>
    <numFmt numFmtId="177" formatCode="#,##0.0000_р_."/>
    <numFmt numFmtId="178" formatCode="#,##0.000_р_."/>
    <numFmt numFmtId="179" formatCode="#,##0.0_р_."/>
    <numFmt numFmtId="180" formatCode="#,##0.0"/>
    <numFmt numFmtId="181" formatCode="#,##0.00000_р_."/>
    <numFmt numFmtId="182" formatCode="#,##0.000000_р_."/>
    <numFmt numFmtId="183" formatCode="[$-FC19]d\ mmmm\ yyyy\ &quot;г.&quot;"/>
    <numFmt numFmtId="184" formatCode="0000"/>
    <numFmt numFmtId="185" formatCode="#,##0_р_."/>
    <numFmt numFmtId="186" formatCode="#,##0.000"/>
    <numFmt numFmtId="187" formatCode="_-* #,##0.0\ _₽_-;\-* #,##0.0\ _₽_-;_-* &quot;-&quot;?\ _₽_-;_-@_-"/>
    <numFmt numFmtId="188" formatCode="#,##0.0\ _₽;\-#,##0.0\ _₽"/>
    <numFmt numFmtId="189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20" borderId="1">
      <alignment horizontal="center" vertical="top" shrinkToFit="1"/>
      <protection/>
    </xf>
    <xf numFmtId="0" fontId="31" fillId="20" borderId="2">
      <alignment horizontal="left" vertical="top" wrapText="1"/>
      <protection/>
    </xf>
    <xf numFmtId="0" fontId="6" fillId="0" borderId="3">
      <alignment horizontal="center" vertical="top" wrapText="1"/>
      <protection/>
    </xf>
    <xf numFmtId="0" fontId="6" fillId="0" borderId="4">
      <alignment horizontal="center" vertical="top" wrapTex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5" applyNumberFormat="0" applyAlignment="0" applyProtection="0"/>
    <xf numFmtId="0" fontId="33" fillId="28" borderId="6" applyNumberFormat="0" applyAlignment="0" applyProtection="0"/>
    <xf numFmtId="0" fontId="34" fillId="28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29" borderId="1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NumberFormat="1" applyFont="1" applyFill="1" applyBorder="1" applyAlignment="1">
      <alignment horizontal="justify" vertical="top" wrapText="1"/>
    </xf>
    <xf numFmtId="0" fontId="48" fillId="0" borderId="14" xfId="0" applyFont="1" applyFill="1" applyBorder="1" applyAlignment="1">
      <alignment horizontal="justify" vertical="top" wrapText="1"/>
    </xf>
    <xf numFmtId="187" fontId="3" fillId="0" borderId="14" xfId="0" applyNumberFormat="1" applyFont="1" applyFill="1" applyBorder="1" applyAlignment="1">
      <alignment horizontal="center" vertical="center"/>
    </xf>
    <xf numFmtId="187" fontId="7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center" wrapText="1"/>
    </xf>
    <xf numFmtId="187" fontId="3" fillId="0" borderId="14" xfId="101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3" fillId="0" borderId="14" xfId="35" applyNumberFormat="1" applyFont="1" applyFill="1" applyBorder="1" applyAlignment="1" applyProtection="1">
      <alignment horizontal="center" vertical="top" wrapText="1"/>
      <protection/>
    </xf>
    <xf numFmtId="0" fontId="3" fillId="0" borderId="14" xfId="35" applyNumberFormat="1" applyFont="1" applyFill="1" applyBorder="1" applyAlignment="1">
      <alignment horizontal="center" vertical="top" wrapText="1"/>
      <protection/>
    </xf>
    <xf numFmtId="49" fontId="3" fillId="0" borderId="14" xfId="36" applyNumberFormat="1" applyFont="1" applyFill="1" applyBorder="1" applyAlignment="1" applyProtection="1">
      <alignment horizontal="center" vertical="center" wrapText="1"/>
      <protection/>
    </xf>
    <xf numFmtId="49" fontId="3" fillId="0" borderId="14" xfId="36" applyNumberFormat="1" applyFont="1" applyFill="1" applyBorder="1" applyAlignment="1">
      <alignment horizontal="center" vertical="center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73" xfId="33"/>
    <cellStyle name="ex74" xfId="34"/>
    <cellStyle name="xl28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10" xfId="57"/>
    <cellStyle name="Обычный 2 11" xfId="58"/>
    <cellStyle name="Обычный 2 12" xfId="59"/>
    <cellStyle name="Обычный 2 13" xfId="60"/>
    <cellStyle name="Обычный 2 14" xfId="61"/>
    <cellStyle name="Обычный 2 15" xfId="62"/>
    <cellStyle name="Обычный 2 16" xfId="63"/>
    <cellStyle name="Обычный 2 17" xfId="64"/>
    <cellStyle name="Обычный 2 18" xfId="65"/>
    <cellStyle name="Обычный 2 19" xfId="66"/>
    <cellStyle name="Обычный 2 2" xfId="67"/>
    <cellStyle name="Обычный 2 20" xfId="68"/>
    <cellStyle name="Обычный 2 21" xfId="69"/>
    <cellStyle name="Обычный 2 22" xfId="70"/>
    <cellStyle name="Обычный 2 23" xfId="71"/>
    <cellStyle name="Обычный 2 24" xfId="72"/>
    <cellStyle name="Обычный 2 25" xfId="73"/>
    <cellStyle name="Обычный 2 26" xfId="74"/>
    <cellStyle name="Обычный 2 27" xfId="75"/>
    <cellStyle name="Обычный 2 28" xfId="76"/>
    <cellStyle name="Обычный 2 29" xfId="77"/>
    <cellStyle name="Обычный 2 3" xfId="78"/>
    <cellStyle name="Обычный 2 30" xfId="79"/>
    <cellStyle name="Обычный 2 31" xfId="80"/>
    <cellStyle name="Обычный 2 32" xfId="81"/>
    <cellStyle name="Обычный 2 33" xfId="82"/>
    <cellStyle name="Обычный 2 34" xfId="83"/>
    <cellStyle name="Обычный 2 35" xfId="84"/>
    <cellStyle name="Обычный 2 36" xfId="85"/>
    <cellStyle name="Обычный 2 4" xfId="86"/>
    <cellStyle name="Обычный 2 5" xfId="87"/>
    <cellStyle name="Обычный 2 6" xfId="88"/>
    <cellStyle name="Обычный 2 7" xfId="89"/>
    <cellStyle name="Обычный 2 8" xfId="90"/>
    <cellStyle name="Обычный 2 9" xfId="91"/>
    <cellStyle name="Обычный 3" xfId="92"/>
    <cellStyle name="Обычный 4" xfId="93"/>
    <cellStyle name="Обычный 5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10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="90" zoomScaleNormal="90" zoomScalePageLayoutView="0" workbookViewId="0" topLeftCell="A1">
      <pane xSplit="2" ySplit="5" topLeftCell="C7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" sqref="J5"/>
    </sheetView>
  </sheetViews>
  <sheetFormatPr defaultColWidth="22.28125" defaultRowHeight="15"/>
  <cols>
    <col min="1" max="1" width="37.28125" style="3" customWidth="1"/>
    <col min="2" max="2" width="26.7109375" style="4" customWidth="1"/>
    <col min="3" max="3" width="16.7109375" style="4" customWidth="1"/>
    <col min="4" max="4" width="17.00390625" style="4" customWidth="1"/>
    <col min="5" max="5" width="16.28125" style="16" customWidth="1"/>
    <col min="6" max="6" width="14.421875" style="22" customWidth="1"/>
    <col min="7" max="7" width="4.28125" style="1" customWidth="1"/>
    <col min="8" max="243" width="8.7109375" style="1" customWidth="1"/>
    <col min="244" max="244" width="3.57421875" style="1" customWidth="1"/>
    <col min="245" max="16384" width="22.28125" style="1" customWidth="1"/>
  </cols>
  <sheetData>
    <row r="1" spans="1:6" ht="58.5" customHeight="1">
      <c r="A1" s="26" t="s">
        <v>162</v>
      </c>
      <c r="B1" s="27"/>
      <c r="C1" s="27"/>
      <c r="D1" s="27"/>
      <c r="E1" s="27"/>
      <c r="F1" s="27"/>
    </row>
    <row r="3" spans="2:6" ht="15.75">
      <c r="B3" s="2"/>
      <c r="D3" s="16"/>
      <c r="F3" s="21" t="s">
        <v>97</v>
      </c>
    </row>
    <row r="4" spans="1:6" s="2" customFormat="1" ht="31.5" customHeight="1">
      <c r="A4" s="28" t="s">
        <v>98</v>
      </c>
      <c r="B4" s="30" t="s">
        <v>99</v>
      </c>
      <c r="C4" s="32" t="s">
        <v>138</v>
      </c>
      <c r="D4" s="32" t="s">
        <v>139</v>
      </c>
      <c r="E4" s="34" t="s">
        <v>100</v>
      </c>
      <c r="F4" s="35"/>
    </row>
    <row r="5" spans="1:6" s="2" customFormat="1" ht="47.25">
      <c r="A5" s="29"/>
      <c r="B5" s="31"/>
      <c r="C5" s="33"/>
      <c r="D5" s="33"/>
      <c r="E5" s="8" t="s">
        <v>101</v>
      </c>
      <c r="F5" s="5" t="s">
        <v>102</v>
      </c>
    </row>
    <row r="6" spans="1:6" ht="15" customHeight="1">
      <c r="A6" s="15" t="s">
        <v>0</v>
      </c>
      <c r="B6" s="7" t="s">
        <v>1</v>
      </c>
      <c r="C6" s="13">
        <f>C7+C64</f>
        <v>21597924.200000003</v>
      </c>
      <c r="D6" s="13">
        <f>D7+D64</f>
        <v>5369999.028</v>
      </c>
      <c r="E6" s="13">
        <f>D6-C6</f>
        <v>-16227925.172000002</v>
      </c>
      <c r="F6" s="23">
        <f>D6/C6*100</f>
        <v>24.863496039123977</v>
      </c>
    </row>
    <row r="7" spans="1:6" s="6" customFormat="1" ht="31.5">
      <c r="A7" s="9" t="s">
        <v>2</v>
      </c>
      <c r="B7" s="18" t="s">
        <v>3</v>
      </c>
      <c r="C7" s="14">
        <f>C8+C27</f>
        <v>5723944.9</v>
      </c>
      <c r="D7" s="14">
        <f>D8+D27</f>
        <v>1383192.628</v>
      </c>
      <c r="E7" s="14">
        <f aca="true" t="shared" si="0" ref="E7:E83">D7-C7</f>
        <v>-4340752.272</v>
      </c>
      <c r="F7" s="24">
        <f aca="true" t="shared" si="1" ref="F7:F82">D7/C7*100</f>
        <v>24.165023461354423</v>
      </c>
    </row>
    <row r="8" spans="1:6" s="6" customFormat="1" ht="15.75">
      <c r="A8" s="9" t="s">
        <v>4</v>
      </c>
      <c r="B8" s="18"/>
      <c r="C8" s="14">
        <f>C9+C12+C14+C16+C19+C21+C24</f>
        <v>5500627.4</v>
      </c>
      <c r="D8" s="14">
        <f>D9+D12+D14+D16+D19+D21+D24</f>
        <v>1313611.073</v>
      </c>
      <c r="E8" s="14">
        <f t="shared" si="0"/>
        <v>-4187016.3270000005</v>
      </c>
      <c r="F8" s="24">
        <f t="shared" si="1"/>
        <v>23.881113507161018</v>
      </c>
    </row>
    <row r="9" spans="1:6" ht="15.75">
      <c r="A9" s="10" t="s">
        <v>5</v>
      </c>
      <c r="B9" s="7" t="s">
        <v>6</v>
      </c>
      <c r="C9" s="13">
        <f>C10+C11</f>
        <v>2870836</v>
      </c>
      <c r="D9" s="13">
        <f>D10+D11</f>
        <v>708555.086</v>
      </c>
      <c r="E9" s="13">
        <f t="shared" si="0"/>
        <v>-2162280.914</v>
      </c>
      <c r="F9" s="23">
        <f t="shared" si="1"/>
        <v>24.681141172815167</v>
      </c>
    </row>
    <row r="10" spans="1:6" ht="15.75">
      <c r="A10" s="10" t="s">
        <v>7</v>
      </c>
      <c r="B10" s="7" t="s">
        <v>8</v>
      </c>
      <c r="C10" s="17">
        <v>1072659</v>
      </c>
      <c r="D10" s="17">
        <v>322808.318</v>
      </c>
      <c r="E10" s="13">
        <f t="shared" si="0"/>
        <v>-749850.682</v>
      </c>
      <c r="F10" s="23">
        <f t="shared" si="1"/>
        <v>30.09421614884134</v>
      </c>
    </row>
    <row r="11" spans="1:6" ht="15.75">
      <c r="A11" s="10" t="s">
        <v>9</v>
      </c>
      <c r="B11" s="7" t="s">
        <v>10</v>
      </c>
      <c r="C11" s="17">
        <v>1798177</v>
      </c>
      <c r="D11" s="17">
        <v>385746.768</v>
      </c>
      <c r="E11" s="13">
        <f t="shared" si="0"/>
        <v>-1412430.232</v>
      </c>
      <c r="F11" s="23">
        <f t="shared" si="1"/>
        <v>21.452102212407343</v>
      </c>
    </row>
    <row r="12" spans="1:6" ht="63">
      <c r="A12" s="10" t="s">
        <v>11</v>
      </c>
      <c r="B12" s="7" t="s">
        <v>12</v>
      </c>
      <c r="C12" s="13">
        <f>C13</f>
        <v>2181996.2</v>
      </c>
      <c r="D12" s="13">
        <f>D13</f>
        <v>526646.52</v>
      </c>
      <c r="E12" s="13">
        <f t="shared" si="0"/>
        <v>-1655349.6800000002</v>
      </c>
      <c r="F12" s="23">
        <f t="shared" si="1"/>
        <v>24.135996203843067</v>
      </c>
    </row>
    <row r="13" spans="1:6" ht="47.25">
      <c r="A13" s="10" t="s">
        <v>13</v>
      </c>
      <c r="B13" s="7" t="s">
        <v>14</v>
      </c>
      <c r="C13" s="17">
        <v>2181996.2</v>
      </c>
      <c r="D13" s="17">
        <v>526646.52</v>
      </c>
      <c r="E13" s="13">
        <f t="shared" si="0"/>
        <v>-1655349.6800000002</v>
      </c>
      <c r="F13" s="23">
        <f t="shared" si="1"/>
        <v>24.135996203843067</v>
      </c>
    </row>
    <row r="14" spans="1:6" ht="19.5" customHeight="1">
      <c r="A14" s="10" t="s">
        <v>15</v>
      </c>
      <c r="B14" s="7" t="s">
        <v>16</v>
      </c>
      <c r="C14" s="13">
        <f>C15</f>
        <v>0</v>
      </c>
      <c r="D14" s="13">
        <f>D15</f>
        <v>17.825</v>
      </c>
      <c r="E14" s="13">
        <f t="shared" si="0"/>
        <v>17.825</v>
      </c>
      <c r="F14" s="23" t="e">
        <f t="shared" si="1"/>
        <v>#DIV/0!</v>
      </c>
    </row>
    <row r="15" spans="1:6" ht="15" customHeight="1">
      <c r="A15" s="10" t="s">
        <v>17</v>
      </c>
      <c r="B15" s="7" t="s">
        <v>18</v>
      </c>
      <c r="C15" s="17">
        <v>0</v>
      </c>
      <c r="D15" s="17">
        <v>17.825</v>
      </c>
      <c r="E15" s="13">
        <f t="shared" si="0"/>
        <v>17.825</v>
      </c>
      <c r="F15" s="23" t="e">
        <f t="shared" si="1"/>
        <v>#DIV/0!</v>
      </c>
    </row>
    <row r="16" spans="1:6" ht="15.75">
      <c r="A16" s="10" t="s">
        <v>19</v>
      </c>
      <c r="B16" s="7" t="s">
        <v>20</v>
      </c>
      <c r="C16" s="13">
        <f>C17+C18</f>
        <v>423739</v>
      </c>
      <c r="D16" s="13">
        <f>D17+D18</f>
        <v>72731.889</v>
      </c>
      <c r="E16" s="13">
        <f t="shared" si="0"/>
        <v>-351007.11100000003</v>
      </c>
      <c r="F16" s="23">
        <f t="shared" si="1"/>
        <v>17.164313173911296</v>
      </c>
    </row>
    <row r="17" spans="1:6" ht="15.75">
      <c r="A17" s="10" t="s">
        <v>21</v>
      </c>
      <c r="B17" s="7" t="s">
        <v>22</v>
      </c>
      <c r="C17" s="17">
        <v>268133</v>
      </c>
      <c r="D17" s="17">
        <v>51119.221</v>
      </c>
      <c r="E17" s="13">
        <f t="shared" si="0"/>
        <v>-217013.779</v>
      </c>
      <c r="F17" s="23">
        <f t="shared" si="1"/>
        <v>19.064874894175652</v>
      </c>
    </row>
    <row r="18" spans="1:6" ht="15.75">
      <c r="A18" s="10" t="s">
        <v>23</v>
      </c>
      <c r="B18" s="7" t="s">
        <v>24</v>
      </c>
      <c r="C18" s="17">
        <v>155606</v>
      </c>
      <c r="D18" s="17">
        <v>21612.668</v>
      </c>
      <c r="E18" s="13">
        <f t="shared" si="0"/>
        <v>-133993.332</v>
      </c>
      <c r="F18" s="23">
        <f t="shared" si="1"/>
        <v>13.889353880955749</v>
      </c>
    </row>
    <row r="19" spans="1:6" ht="63">
      <c r="A19" s="10" t="s">
        <v>25</v>
      </c>
      <c r="B19" s="7" t="s">
        <v>26</v>
      </c>
      <c r="C19" s="13">
        <f>C20</f>
        <v>1</v>
      </c>
      <c r="D19" s="13">
        <f>D20</f>
        <v>0.204</v>
      </c>
      <c r="E19" s="13">
        <f t="shared" si="0"/>
        <v>-0.796</v>
      </c>
      <c r="F19" s="23">
        <f t="shared" si="1"/>
        <v>20.4</v>
      </c>
    </row>
    <row r="20" spans="1:6" ht="63">
      <c r="A20" s="10" t="s">
        <v>27</v>
      </c>
      <c r="B20" s="7" t="s">
        <v>28</v>
      </c>
      <c r="C20" s="17">
        <v>1</v>
      </c>
      <c r="D20" s="17">
        <v>0.204</v>
      </c>
      <c r="E20" s="13">
        <f t="shared" si="0"/>
        <v>-0.796</v>
      </c>
      <c r="F20" s="23">
        <f t="shared" si="1"/>
        <v>20.4</v>
      </c>
    </row>
    <row r="21" spans="1:6" ht="15.75">
      <c r="A21" s="10" t="s">
        <v>29</v>
      </c>
      <c r="B21" s="7" t="s">
        <v>30</v>
      </c>
      <c r="C21" s="13">
        <f>C22+C23</f>
        <v>24055.2</v>
      </c>
      <c r="D21" s="13">
        <f>D22+D23</f>
        <v>5655.795999999999</v>
      </c>
      <c r="E21" s="13">
        <f t="shared" si="0"/>
        <v>-18399.404000000002</v>
      </c>
      <c r="F21" s="23">
        <f t="shared" si="1"/>
        <v>23.51173966543616</v>
      </c>
    </row>
    <row r="22" spans="1:6" ht="141.75">
      <c r="A22" s="10" t="s">
        <v>120</v>
      </c>
      <c r="B22" s="7" t="s">
        <v>121</v>
      </c>
      <c r="C22" s="13">
        <v>1130</v>
      </c>
      <c r="D22" s="13">
        <v>233.15</v>
      </c>
      <c r="E22" s="13">
        <f>D22-C22</f>
        <v>-896.85</v>
      </c>
      <c r="F22" s="23">
        <f t="shared" si="1"/>
        <v>20.63274336283186</v>
      </c>
    </row>
    <row r="23" spans="1:6" ht="63">
      <c r="A23" s="10" t="s">
        <v>31</v>
      </c>
      <c r="B23" s="7" t="s">
        <v>32</v>
      </c>
      <c r="C23" s="13">
        <v>22925.2</v>
      </c>
      <c r="D23" s="13">
        <v>5422.646</v>
      </c>
      <c r="E23" s="13">
        <f t="shared" si="0"/>
        <v>-17502.554</v>
      </c>
      <c r="F23" s="23">
        <f t="shared" si="1"/>
        <v>23.653647514525495</v>
      </c>
    </row>
    <row r="24" spans="1:6" ht="78.75">
      <c r="A24" s="10" t="s">
        <v>33</v>
      </c>
      <c r="B24" s="7" t="s">
        <v>34</v>
      </c>
      <c r="C24" s="13">
        <f>C25+C26</f>
        <v>0</v>
      </c>
      <c r="D24" s="13">
        <f>D25+D26</f>
        <v>3.753</v>
      </c>
      <c r="E24" s="13">
        <f t="shared" si="0"/>
        <v>3.753</v>
      </c>
      <c r="F24" s="23" t="e">
        <f t="shared" si="1"/>
        <v>#DIV/0!</v>
      </c>
    </row>
    <row r="25" spans="1:6" ht="47.25">
      <c r="A25" s="10" t="s">
        <v>158</v>
      </c>
      <c r="B25" s="7" t="s">
        <v>160</v>
      </c>
      <c r="C25" s="13"/>
      <c r="D25" s="13">
        <v>0.007</v>
      </c>
      <c r="E25" s="13"/>
      <c r="F25" s="23"/>
    </row>
    <row r="26" spans="1:6" ht="47.25">
      <c r="A26" s="10" t="s">
        <v>159</v>
      </c>
      <c r="B26" s="7" t="s">
        <v>161</v>
      </c>
      <c r="C26" s="13"/>
      <c r="D26" s="13">
        <v>3.746</v>
      </c>
      <c r="E26" s="13"/>
      <c r="F26" s="23"/>
    </row>
    <row r="27" spans="1:6" ht="15.75">
      <c r="A27" s="9" t="s">
        <v>35</v>
      </c>
      <c r="B27" s="18"/>
      <c r="C27" s="14">
        <f>C28+C34+C38+C41+C44+C46+C61</f>
        <v>223317.5</v>
      </c>
      <c r="D27" s="14">
        <f>D28+D34+D38+D41+D44+D46+D61</f>
        <v>69581.555</v>
      </c>
      <c r="E27" s="14">
        <f t="shared" si="0"/>
        <v>-153735.945</v>
      </c>
      <c r="F27" s="24">
        <f t="shared" si="1"/>
        <v>31.1581291210944</v>
      </c>
    </row>
    <row r="28" spans="1:6" ht="78.75">
      <c r="A28" s="10" t="s">
        <v>36</v>
      </c>
      <c r="B28" s="7" t="s">
        <v>37</v>
      </c>
      <c r="C28" s="13">
        <f>C29+C30+C31+C32+C33</f>
        <v>10887.1</v>
      </c>
      <c r="D28" s="13">
        <f>D29+D30+D31+D32+D33</f>
        <v>3560.3559999999998</v>
      </c>
      <c r="E28" s="13">
        <f t="shared" si="0"/>
        <v>-7326.744000000001</v>
      </c>
      <c r="F28" s="23">
        <f t="shared" si="1"/>
        <v>32.70251949554977</v>
      </c>
    </row>
    <row r="29" spans="1:6" ht="141.75" hidden="1">
      <c r="A29" s="10" t="s">
        <v>117</v>
      </c>
      <c r="B29" s="7" t="s">
        <v>116</v>
      </c>
      <c r="C29" s="13">
        <v>0</v>
      </c>
      <c r="D29" s="13">
        <v>0</v>
      </c>
      <c r="E29" s="13">
        <f>D29-C29</f>
        <v>0</v>
      </c>
      <c r="F29" s="23"/>
    </row>
    <row r="30" spans="1:6" ht="47.25">
      <c r="A30" s="10" t="s">
        <v>38</v>
      </c>
      <c r="B30" s="7" t="s">
        <v>39</v>
      </c>
      <c r="C30" s="17">
        <v>75.7</v>
      </c>
      <c r="D30" s="17">
        <v>6.863</v>
      </c>
      <c r="E30" s="13">
        <f t="shared" si="0"/>
        <v>-68.837</v>
      </c>
      <c r="F30" s="23">
        <f t="shared" si="1"/>
        <v>9.066050198150595</v>
      </c>
    </row>
    <row r="31" spans="1:6" ht="173.25">
      <c r="A31" s="10" t="s">
        <v>40</v>
      </c>
      <c r="B31" s="7" t="s">
        <v>41</v>
      </c>
      <c r="C31" s="17">
        <v>8394.5</v>
      </c>
      <c r="D31" s="17">
        <v>3149.391</v>
      </c>
      <c r="E31" s="13">
        <f t="shared" si="0"/>
        <v>-5245.109</v>
      </c>
      <c r="F31" s="23">
        <f t="shared" si="1"/>
        <v>37.51731490857109</v>
      </c>
    </row>
    <row r="32" spans="1:6" ht="78.75" hidden="1">
      <c r="A32" s="12" t="s">
        <v>118</v>
      </c>
      <c r="B32" s="19" t="s">
        <v>119</v>
      </c>
      <c r="C32" s="17">
        <v>0</v>
      </c>
      <c r="D32" s="17">
        <v>0</v>
      </c>
      <c r="E32" s="13">
        <f>D32-C32</f>
        <v>0</v>
      </c>
      <c r="F32" s="23" t="e">
        <f t="shared" si="1"/>
        <v>#DIV/0!</v>
      </c>
    </row>
    <row r="33" spans="1:6" ht="157.5">
      <c r="A33" s="10" t="s">
        <v>42</v>
      </c>
      <c r="B33" s="7" t="s">
        <v>43</v>
      </c>
      <c r="C33" s="17">
        <v>2416.9</v>
      </c>
      <c r="D33" s="17">
        <v>404.102</v>
      </c>
      <c r="E33" s="13">
        <f t="shared" si="0"/>
        <v>-2012.7980000000002</v>
      </c>
      <c r="F33" s="23">
        <f t="shared" si="1"/>
        <v>16.719847738839007</v>
      </c>
    </row>
    <row r="34" spans="1:6" ht="31.5">
      <c r="A34" s="10" t="s">
        <v>44</v>
      </c>
      <c r="B34" s="7" t="s">
        <v>45</v>
      </c>
      <c r="C34" s="13">
        <f>C35+C36+C37</f>
        <v>34299.6</v>
      </c>
      <c r="D34" s="13">
        <f>D35+D36+D37</f>
        <v>12673.839</v>
      </c>
      <c r="E34" s="13">
        <f t="shared" si="0"/>
        <v>-21625.761</v>
      </c>
      <c r="F34" s="23">
        <f t="shared" si="1"/>
        <v>36.95039883847042</v>
      </c>
    </row>
    <row r="35" spans="1:6" ht="31.5">
      <c r="A35" s="10" t="s">
        <v>46</v>
      </c>
      <c r="B35" s="7" t="s">
        <v>47</v>
      </c>
      <c r="C35" s="17">
        <v>4862.7</v>
      </c>
      <c r="D35" s="17">
        <v>772.091</v>
      </c>
      <c r="E35" s="13">
        <f t="shared" si="0"/>
        <v>-4090.609</v>
      </c>
      <c r="F35" s="23">
        <f t="shared" si="1"/>
        <v>15.877825076603532</v>
      </c>
    </row>
    <row r="36" spans="1:6" ht="15.75">
      <c r="A36" s="10" t="s">
        <v>48</v>
      </c>
      <c r="B36" s="7" t="s">
        <v>49</v>
      </c>
      <c r="C36" s="17">
        <v>2955.9</v>
      </c>
      <c r="D36" s="17">
        <v>63.943</v>
      </c>
      <c r="E36" s="13">
        <f t="shared" si="0"/>
        <v>-2891.957</v>
      </c>
      <c r="F36" s="23">
        <f t="shared" si="1"/>
        <v>2.1632328563212555</v>
      </c>
    </row>
    <row r="37" spans="1:6" ht="15.75">
      <c r="A37" s="10" t="s">
        <v>50</v>
      </c>
      <c r="B37" s="7" t="s">
        <v>51</v>
      </c>
      <c r="C37" s="17">
        <v>26481</v>
      </c>
      <c r="D37" s="17">
        <v>11837.805</v>
      </c>
      <c r="E37" s="13">
        <f t="shared" si="0"/>
        <v>-14643.195</v>
      </c>
      <c r="F37" s="23">
        <f t="shared" si="1"/>
        <v>44.703013481363996</v>
      </c>
    </row>
    <row r="38" spans="1:6" ht="63">
      <c r="A38" s="10" t="s">
        <v>125</v>
      </c>
      <c r="B38" s="7" t="s">
        <v>52</v>
      </c>
      <c r="C38" s="13">
        <f>C39+C40</f>
        <v>11881.8</v>
      </c>
      <c r="D38" s="13">
        <f>D39+D40</f>
        <v>7015.73</v>
      </c>
      <c r="E38" s="13">
        <f t="shared" si="0"/>
        <v>-4866.07</v>
      </c>
      <c r="F38" s="23">
        <f t="shared" si="1"/>
        <v>59.04601996330522</v>
      </c>
    </row>
    <row r="39" spans="1:6" ht="31.5">
      <c r="A39" s="10" t="s">
        <v>53</v>
      </c>
      <c r="B39" s="7" t="s">
        <v>54</v>
      </c>
      <c r="C39" s="17">
        <v>5656.8</v>
      </c>
      <c r="D39" s="17">
        <v>4706.883</v>
      </c>
      <c r="E39" s="13">
        <f t="shared" si="0"/>
        <v>-949.9170000000004</v>
      </c>
      <c r="F39" s="23">
        <f t="shared" si="1"/>
        <v>83.20752015273652</v>
      </c>
    </row>
    <row r="40" spans="1:6" ht="31.5">
      <c r="A40" s="10" t="s">
        <v>55</v>
      </c>
      <c r="B40" s="7" t="s">
        <v>56</v>
      </c>
      <c r="C40" s="17">
        <v>6225</v>
      </c>
      <c r="D40" s="17">
        <v>2308.847</v>
      </c>
      <c r="E40" s="13">
        <f t="shared" si="0"/>
        <v>-3916.153</v>
      </c>
      <c r="F40" s="23">
        <f t="shared" si="1"/>
        <v>37.08991164658635</v>
      </c>
    </row>
    <row r="41" spans="1:6" ht="47.25">
      <c r="A41" s="10" t="s">
        <v>57</v>
      </c>
      <c r="B41" s="7" t="s">
        <v>58</v>
      </c>
      <c r="C41" s="13">
        <f>C43+C42</f>
        <v>0</v>
      </c>
      <c r="D41" s="13">
        <f>D43+D42</f>
        <v>589.13</v>
      </c>
      <c r="E41" s="13">
        <f t="shared" si="0"/>
        <v>589.13</v>
      </c>
      <c r="F41" s="23"/>
    </row>
    <row r="42" spans="1:6" ht="157.5" hidden="1">
      <c r="A42" s="11" t="s">
        <v>114</v>
      </c>
      <c r="B42" s="20" t="s">
        <v>115</v>
      </c>
      <c r="C42" s="13">
        <v>0</v>
      </c>
      <c r="D42" s="13">
        <v>0</v>
      </c>
      <c r="E42" s="13">
        <f>D42-C42</f>
        <v>0</v>
      </c>
      <c r="F42" s="23"/>
    </row>
    <row r="43" spans="1:6" ht="63">
      <c r="A43" s="10" t="s">
        <v>59</v>
      </c>
      <c r="B43" s="7" t="s">
        <v>60</v>
      </c>
      <c r="C43" s="17">
        <v>0</v>
      </c>
      <c r="D43" s="17">
        <v>589.13</v>
      </c>
      <c r="E43" s="13">
        <f t="shared" si="0"/>
        <v>589.13</v>
      </c>
      <c r="F43" s="23"/>
    </row>
    <row r="44" spans="1:6" ht="31.5">
      <c r="A44" s="10" t="s">
        <v>61</v>
      </c>
      <c r="B44" s="7" t="s">
        <v>62</v>
      </c>
      <c r="C44" s="13">
        <f>C45</f>
        <v>128.6</v>
      </c>
      <c r="D44" s="13">
        <f>D45</f>
        <v>24.5</v>
      </c>
      <c r="E44" s="13">
        <f t="shared" si="0"/>
        <v>-104.1</v>
      </c>
      <c r="F44" s="23">
        <f t="shared" si="1"/>
        <v>19.051321928460343</v>
      </c>
    </row>
    <row r="45" spans="1:6" ht="62.25" customHeight="1">
      <c r="A45" s="10" t="s">
        <v>63</v>
      </c>
      <c r="B45" s="7" t="s">
        <v>64</v>
      </c>
      <c r="C45" s="17">
        <v>128.6</v>
      </c>
      <c r="D45" s="17">
        <v>24.5</v>
      </c>
      <c r="E45" s="13">
        <f t="shared" si="0"/>
        <v>-104.1</v>
      </c>
      <c r="F45" s="23">
        <f t="shared" si="1"/>
        <v>19.051321928460343</v>
      </c>
    </row>
    <row r="46" spans="1:6" ht="31.5">
      <c r="A46" s="10" t="s">
        <v>65</v>
      </c>
      <c r="B46" s="7" t="s">
        <v>66</v>
      </c>
      <c r="C46" s="13">
        <f>C47+C48+C49+C50+C51+C52+C53+C54+C55+C56+C57+C58+C59+C60</f>
        <v>166120.4</v>
      </c>
      <c r="D46" s="13">
        <f>D47+D48+D49+D50+D51+D52+D53+D54+D55+D56+D57+D58+D59+D60</f>
        <v>29344.396999999997</v>
      </c>
      <c r="E46" s="13">
        <f t="shared" si="0"/>
        <v>-136776.003</v>
      </c>
      <c r="F46" s="23">
        <f t="shared" si="1"/>
        <v>17.664535481494145</v>
      </c>
    </row>
    <row r="47" spans="1:6" ht="78.75">
      <c r="A47" s="10" t="s">
        <v>140</v>
      </c>
      <c r="B47" s="7" t="s">
        <v>141</v>
      </c>
      <c r="C47" s="13">
        <v>165610.6</v>
      </c>
      <c r="D47" s="13">
        <v>14285.328</v>
      </c>
      <c r="E47" s="13"/>
      <c r="F47" s="23"/>
    </row>
    <row r="48" spans="1:6" ht="78.75">
      <c r="A48" s="10" t="s">
        <v>145</v>
      </c>
      <c r="B48" s="7" t="s">
        <v>67</v>
      </c>
      <c r="C48" s="17">
        <v>0</v>
      </c>
      <c r="D48" s="17">
        <v>6.51</v>
      </c>
      <c r="E48" s="13">
        <f t="shared" si="0"/>
        <v>6.51</v>
      </c>
      <c r="F48" s="23" t="e">
        <f t="shared" si="1"/>
        <v>#DIV/0!</v>
      </c>
    </row>
    <row r="49" spans="1:6" ht="47.25" hidden="1">
      <c r="A49" s="10" t="s">
        <v>126</v>
      </c>
      <c r="B49" s="20" t="s">
        <v>113</v>
      </c>
      <c r="C49" s="17">
        <v>0</v>
      </c>
      <c r="D49" s="17">
        <v>0</v>
      </c>
      <c r="E49" s="13">
        <f>D49-C49</f>
        <v>0</v>
      </c>
      <c r="F49" s="23" t="e">
        <f t="shared" si="1"/>
        <v>#DIV/0!</v>
      </c>
    </row>
    <row r="50" spans="1:6" ht="204.75">
      <c r="A50" s="10" t="s">
        <v>143</v>
      </c>
      <c r="B50" s="25" t="s">
        <v>144</v>
      </c>
      <c r="C50" s="17">
        <v>30.4</v>
      </c>
      <c r="D50" s="17">
        <v>53.114</v>
      </c>
      <c r="E50" s="13">
        <f>D50-C50</f>
        <v>22.714</v>
      </c>
      <c r="F50" s="23">
        <f t="shared" si="1"/>
        <v>174.7171052631579</v>
      </c>
    </row>
    <row r="51" spans="1:6" ht="31.5" hidden="1">
      <c r="A51" s="10" t="s">
        <v>122</v>
      </c>
      <c r="B51" s="25" t="s">
        <v>123</v>
      </c>
      <c r="C51" s="17">
        <v>0</v>
      </c>
      <c r="D51" s="17">
        <v>0</v>
      </c>
      <c r="E51" s="13">
        <f t="shared" si="0"/>
        <v>0</v>
      </c>
      <c r="F51" s="23" t="e">
        <f t="shared" si="1"/>
        <v>#DIV/0!</v>
      </c>
    </row>
    <row r="52" spans="1:6" ht="31.5">
      <c r="A52" s="10" t="s">
        <v>142</v>
      </c>
      <c r="B52" s="7" t="s">
        <v>146</v>
      </c>
      <c r="C52" s="17">
        <v>419</v>
      </c>
      <c r="D52" s="17">
        <v>14999.445</v>
      </c>
      <c r="E52" s="13">
        <f t="shared" si="0"/>
        <v>14580.445</v>
      </c>
      <c r="F52" s="23">
        <f t="shared" si="1"/>
        <v>3579.8198090692126</v>
      </c>
    </row>
    <row r="53" spans="1:6" ht="31.5">
      <c r="A53" s="10" t="s">
        <v>156</v>
      </c>
      <c r="B53" s="7" t="s">
        <v>157</v>
      </c>
      <c r="C53" s="17">
        <v>60.4</v>
      </c>
      <c r="D53" s="17">
        <v>0</v>
      </c>
      <c r="E53" s="13">
        <f t="shared" si="0"/>
        <v>-60.4</v>
      </c>
      <c r="F53" s="23">
        <f t="shared" si="1"/>
        <v>0</v>
      </c>
    </row>
    <row r="54" spans="1:6" ht="63" hidden="1">
      <c r="A54" s="10" t="s">
        <v>68</v>
      </c>
      <c r="B54" s="7" t="s">
        <v>69</v>
      </c>
      <c r="C54" s="17"/>
      <c r="D54" s="17"/>
      <c r="E54" s="13"/>
      <c r="F54" s="23"/>
    </row>
    <row r="55" spans="1:6" ht="51.75" customHeight="1" hidden="1">
      <c r="A55" s="10" t="s">
        <v>70</v>
      </c>
      <c r="B55" s="7" t="s">
        <v>71</v>
      </c>
      <c r="C55" s="17"/>
      <c r="D55" s="17"/>
      <c r="E55" s="13"/>
      <c r="F55" s="23" t="e">
        <f t="shared" si="1"/>
        <v>#DIV/0!</v>
      </c>
    </row>
    <row r="56" spans="1:6" ht="78.75" hidden="1">
      <c r="A56" s="10" t="s">
        <v>72</v>
      </c>
      <c r="B56" s="7" t="s">
        <v>73</v>
      </c>
      <c r="C56" s="17"/>
      <c r="D56" s="17"/>
      <c r="E56" s="13"/>
      <c r="F56" s="23" t="e">
        <f t="shared" si="1"/>
        <v>#DIV/0!</v>
      </c>
    </row>
    <row r="57" spans="1:6" ht="97.5" customHeight="1" hidden="1">
      <c r="A57" s="10" t="s">
        <v>74</v>
      </c>
      <c r="B57" s="7" t="s">
        <v>75</v>
      </c>
      <c r="C57" s="17"/>
      <c r="D57" s="17"/>
      <c r="E57" s="13"/>
      <c r="F57" s="23" t="e">
        <f t="shared" si="1"/>
        <v>#DIV/0!</v>
      </c>
    </row>
    <row r="58" spans="1:6" ht="110.25" hidden="1">
      <c r="A58" s="10" t="s">
        <v>76</v>
      </c>
      <c r="B58" s="7" t="s">
        <v>77</v>
      </c>
      <c r="C58" s="17"/>
      <c r="D58" s="17"/>
      <c r="E58" s="13"/>
      <c r="F58" s="23" t="e">
        <f t="shared" si="1"/>
        <v>#DIV/0!</v>
      </c>
    </row>
    <row r="59" spans="1:6" ht="141.75" hidden="1">
      <c r="A59" s="10" t="s">
        <v>78</v>
      </c>
      <c r="B59" s="7" t="s">
        <v>79</v>
      </c>
      <c r="C59" s="17"/>
      <c r="D59" s="17"/>
      <c r="E59" s="13"/>
      <c r="F59" s="23" t="e">
        <f t="shared" si="1"/>
        <v>#DIV/0!</v>
      </c>
    </row>
    <row r="60" spans="1:6" s="6" customFormat="1" ht="47.25" hidden="1">
      <c r="A60" s="10" t="s">
        <v>80</v>
      </c>
      <c r="B60" s="7" t="s">
        <v>81</v>
      </c>
      <c r="C60" s="17"/>
      <c r="D60" s="17"/>
      <c r="E60" s="13"/>
      <c r="F60" s="23" t="e">
        <f t="shared" si="1"/>
        <v>#DIV/0!</v>
      </c>
    </row>
    <row r="61" spans="1:6" ht="31.5">
      <c r="A61" s="10" t="s">
        <v>82</v>
      </c>
      <c r="B61" s="7" t="s">
        <v>83</v>
      </c>
      <c r="C61" s="13">
        <f>C62+C63</f>
        <v>0</v>
      </c>
      <c r="D61" s="13">
        <f>D62+D63</f>
        <v>16373.603000000001</v>
      </c>
      <c r="E61" s="13">
        <f t="shared" si="0"/>
        <v>16373.603000000001</v>
      </c>
      <c r="F61" s="23" t="e">
        <f t="shared" si="1"/>
        <v>#DIV/0!</v>
      </c>
    </row>
    <row r="62" spans="1:6" ht="15.75">
      <c r="A62" s="10" t="s">
        <v>84</v>
      </c>
      <c r="B62" s="7" t="s">
        <v>85</v>
      </c>
      <c r="C62" s="17">
        <v>0</v>
      </c>
      <c r="D62" s="17">
        <v>16356.181</v>
      </c>
      <c r="E62" s="13">
        <f t="shared" si="0"/>
        <v>16356.181</v>
      </c>
      <c r="F62" s="23"/>
    </row>
    <row r="63" spans="1:6" ht="15.75">
      <c r="A63" s="10" t="s">
        <v>86</v>
      </c>
      <c r="B63" s="7" t="s">
        <v>87</v>
      </c>
      <c r="C63" s="17"/>
      <c r="D63" s="17">
        <v>17.422</v>
      </c>
      <c r="E63" s="13">
        <f t="shared" si="0"/>
        <v>17.422</v>
      </c>
      <c r="F63" s="23" t="e">
        <f t="shared" si="1"/>
        <v>#DIV/0!</v>
      </c>
    </row>
    <row r="64" spans="1:6" s="6" customFormat="1" ht="31.5">
      <c r="A64" s="9" t="s">
        <v>103</v>
      </c>
      <c r="B64" s="18" t="s">
        <v>104</v>
      </c>
      <c r="C64" s="14">
        <f>C65+C73+C78+C80+C83+C76</f>
        <v>15873979.3</v>
      </c>
      <c r="D64" s="14">
        <f>D65+D73+D78+D80+D83+D76</f>
        <v>3986806.4</v>
      </c>
      <c r="E64" s="14">
        <f t="shared" si="0"/>
        <v>-11887172.9</v>
      </c>
      <c r="F64" s="24">
        <f t="shared" si="1"/>
        <v>25.11535592086856</v>
      </c>
    </row>
    <row r="65" spans="1:6" ht="78.75">
      <c r="A65" s="10" t="s">
        <v>105</v>
      </c>
      <c r="B65" s="7" t="s">
        <v>106</v>
      </c>
      <c r="C65" s="13">
        <f>C66+C70+C71+C72</f>
        <v>15865079.3</v>
      </c>
      <c r="D65" s="13">
        <f>D66+D70+D71+D72</f>
        <v>3384538.3000000003</v>
      </c>
      <c r="E65" s="13">
        <f t="shared" si="0"/>
        <v>-12480541</v>
      </c>
      <c r="F65" s="23">
        <f t="shared" si="1"/>
        <v>21.333258006469595</v>
      </c>
    </row>
    <row r="66" spans="1:6" ht="31.5">
      <c r="A66" s="10" t="s">
        <v>107</v>
      </c>
      <c r="B66" s="7" t="s">
        <v>127</v>
      </c>
      <c r="C66" s="13">
        <f>C67+C68+C69</f>
        <v>10205823.9</v>
      </c>
      <c r="D66" s="13">
        <f>D67+D68+D69</f>
        <v>2620544</v>
      </c>
      <c r="E66" s="13">
        <f t="shared" si="0"/>
        <v>-7585279.9</v>
      </c>
      <c r="F66" s="23">
        <f t="shared" si="1"/>
        <v>25.67694706156942</v>
      </c>
    </row>
    <row r="67" spans="1:6" ht="31.5">
      <c r="A67" s="10" t="s">
        <v>108</v>
      </c>
      <c r="B67" s="7" t="s">
        <v>128</v>
      </c>
      <c r="C67" s="13">
        <v>9374943.9</v>
      </c>
      <c r="D67" s="13">
        <v>2343600</v>
      </c>
      <c r="E67" s="13">
        <f t="shared" si="0"/>
        <v>-7031343.9</v>
      </c>
      <c r="F67" s="23">
        <f t="shared" si="1"/>
        <v>24.998549591320753</v>
      </c>
    </row>
    <row r="68" spans="1:6" ht="47.25">
      <c r="A68" s="10" t="s">
        <v>109</v>
      </c>
      <c r="B68" s="7" t="s">
        <v>129</v>
      </c>
      <c r="C68" s="13">
        <v>259374</v>
      </c>
      <c r="D68" s="13">
        <v>86440</v>
      </c>
      <c r="E68" s="13">
        <f>D68-C68</f>
        <v>-172934</v>
      </c>
      <c r="F68" s="23">
        <f>D68/C68*100</f>
        <v>33.326393547541386</v>
      </c>
    </row>
    <row r="69" spans="1:6" ht="78.75">
      <c r="A69" s="10" t="s">
        <v>124</v>
      </c>
      <c r="B69" s="7" t="s">
        <v>130</v>
      </c>
      <c r="C69" s="13">
        <v>571506</v>
      </c>
      <c r="D69" s="13">
        <v>190504</v>
      </c>
      <c r="E69" s="13">
        <f>D69-C69</f>
        <v>-381002</v>
      </c>
      <c r="F69" s="23">
        <f>D69/C69*100</f>
        <v>33.33368328591476</v>
      </c>
    </row>
    <row r="70" spans="1:6" ht="15" customHeight="1">
      <c r="A70" s="10" t="s">
        <v>110</v>
      </c>
      <c r="B70" s="7" t="s">
        <v>131</v>
      </c>
      <c r="C70" s="13">
        <v>3763794.7</v>
      </c>
      <c r="D70" s="13">
        <v>345126.2</v>
      </c>
      <c r="E70" s="13">
        <f>D70-C70</f>
        <v>-3418668.5</v>
      </c>
      <c r="F70" s="23">
        <f>D70/C70*100</f>
        <v>9.169634039816252</v>
      </c>
    </row>
    <row r="71" spans="1:6" ht="31.5">
      <c r="A71" s="10" t="s">
        <v>111</v>
      </c>
      <c r="B71" s="7" t="s">
        <v>132</v>
      </c>
      <c r="C71" s="13">
        <v>1432058.6</v>
      </c>
      <c r="D71" s="13">
        <v>320667.7</v>
      </c>
      <c r="E71" s="13">
        <f t="shared" si="0"/>
        <v>-1111390.9000000001</v>
      </c>
      <c r="F71" s="23">
        <f t="shared" si="1"/>
        <v>22.39207948613276</v>
      </c>
    </row>
    <row r="72" spans="1:6" ht="15" customHeight="1">
      <c r="A72" s="10" t="s">
        <v>112</v>
      </c>
      <c r="B72" s="7" t="s">
        <v>133</v>
      </c>
      <c r="C72" s="13">
        <v>463402.1</v>
      </c>
      <c r="D72" s="13">
        <v>98200.4</v>
      </c>
      <c r="E72" s="13">
        <f t="shared" si="0"/>
        <v>-365201.69999999995</v>
      </c>
      <c r="F72" s="23">
        <f t="shared" si="1"/>
        <v>21.19118579738849</v>
      </c>
    </row>
    <row r="73" spans="1:6" ht="64.5" customHeight="1">
      <c r="A73" s="10" t="s">
        <v>88</v>
      </c>
      <c r="B73" s="7" t="s">
        <v>89</v>
      </c>
      <c r="C73" s="13">
        <v>0</v>
      </c>
      <c r="D73" s="13">
        <v>-6.7</v>
      </c>
      <c r="E73" s="13">
        <f t="shared" si="0"/>
        <v>-6.7</v>
      </c>
      <c r="F73" s="23" t="e">
        <f t="shared" si="1"/>
        <v>#DIV/0!</v>
      </c>
    </row>
    <row r="74" spans="1:6" ht="63">
      <c r="A74" s="10" t="s">
        <v>90</v>
      </c>
      <c r="B74" s="7" t="s">
        <v>134</v>
      </c>
      <c r="C74" s="13">
        <v>0</v>
      </c>
      <c r="D74" s="13">
        <v>-6.7</v>
      </c>
      <c r="E74" s="13">
        <f t="shared" si="0"/>
        <v>-6.7</v>
      </c>
      <c r="F74" s="23" t="e">
        <f t="shared" si="1"/>
        <v>#DIV/0!</v>
      </c>
    </row>
    <row r="75" spans="1:6" ht="78.75">
      <c r="A75" s="10" t="s">
        <v>147</v>
      </c>
      <c r="B75" s="7" t="s">
        <v>135</v>
      </c>
      <c r="C75" s="13">
        <v>0</v>
      </c>
      <c r="D75" s="13">
        <v>-6.7</v>
      </c>
      <c r="E75" s="13">
        <f t="shared" si="0"/>
        <v>-6.7</v>
      </c>
      <c r="F75" s="23" t="e">
        <f t="shared" si="1"/>
        <v>#DIV/0!</v>
      </c>
    </row>
    <row r="76" spans="1:6" s="6" customFormat="1" ht="46.5" customHeight="1">
      <c r="A76" s="9" t="s">
        <v>148</v>
      </c>
      <c r="B76" s="18" t="s">
        <v>149</v>
      </c>
      <c r="C76" s="14">
        <v>0</v>
      </c>
      <c r="D76" s="14">
        <v>9076.3</v>
      </c>
      <c r="E76" s="14">
        <f t="shared" si="0"/>
        <v>9076.3</v>
      </c>
      <c r="F76" s="24"/>
    </row>
    <row r="77" spans="1:6" ht="63">
      <c r="A77" s="10" t="s">
        <v>150</v>
      </c>
      <c r="B77" s="7" t="s">
        <v>151</v>
      </c>
      <c r="C77" s="13">
        <v>0</v>
      </c>
      <c r="D77" s="13">
        <v>9076.3</v>
      </c>
      <c r="E77" s="13">
        <f>D77-C77</f>
        <v>9076.3</v>
      </c>
      <c r="F77" s="23"/>
    </row>
    <row r="78" spans="1:6" ht="31.5">
      <c r="A78" s="10" t="s">
        <v>91</v>
      </c>
      <c r="B78" s="7" t="s">
        <v>92</v>
      </c>
      <c r="C78" s="13">
        <v>8900</v>
      </c>
      <c r="D78" s="13">
        <v>3050</v>
      </c>
      <c r="E78" s="13">
        <f t="shared" si="0"/>
        <v>-5850</v>
      </c>
      <c r="F78" s="23"/>
    </row>
    <row r="79" spans="1:6" ht="45.75" customHeight="1">
      <c r="A79" s="10" t="s">
        <v>93</v>
      </c>
      <c r="B79" s="7" t="s">
        <v>136</v>
      </c>
      <c r="C79" s="13">
        <v>8900</v>
      </c>
      <c r="D79" s="13">
        <v>3050</v>
      </c>
      <c r="E79" s="14">
        <f t="shared" si="0"/>
        <v>-5850</v>
      </c>
      <c r="F79" s="23">
        <f t="shared" si="1"/>
        <v>34.26966292134831</v>
      </c>
    </row>
    <row r="80" spans="1:6" ht="141.75">
      <c r="A80" s="10" t="s">
        <v>152</v>
      </c>
      <c r="B80" s="7" t="s">
        <v>94</v>
      </c>
      <c r="C80" s="13">
        <v>0</v>
      </c>
      <c r="D80" s="13">
        <v>626374.1</v>
      </c>
      <c r="E80" s="13">
        <f t="shared" si="0"/>
        <v>626374.1</v>
      </c>
      <c r="F80" s="23" t="e">
        <f t="shared" si="1"/>
        <v>#DIV/0!</v>
      </c>
    </row>
    <row r="81" spans="1:6" ht="157.5">
      <c r="A81" s="10" t="s">
        <v>153</v>
      </c>
      <c r="B81" s="7" t="s">
        <v>154</v>
      </c>
      <c r="C81" s="13">
        <v>0</v>
      </c>
      <c r="D81" s="13">
        <v>626374.1</v>
      </c>
      <c r="E81" s="14">
        <f t="shared" si="0"/>
        <v>626374.1</v>
      </c>
      <c r="F81" s="24" t="e">
        <f t="shared" si="1"/>
        <v>#DIV/0!</v>
      </c>
    </row>
    <row r="82" spans="1:6" ht="157.5">
      <c r="A82" s="10" t="s">
        <v>137</v>
      </c>
      <c r="B82" s="7" t="s">
        <v>155</v>
      </c>
      <c r="C82" s="13">
        <v>0</v>
      </c>
      <c r="D82" s="13">
        <v>626374.1</v>
      </c>
      <c r="E82" s="13">
        <f t="shared" si="0"/>
        <v>626374.1</v>
      </c>
      <c r="F82" s="23" t="e">
        <f t="shared" si="1"/>
        <v>#DIV/0!</v>
      </c>
    </row>
    <row r="83" spans="1:6" s="6" customFormat="1" ht="94.5">
      <c r="A83" s="10" t="s">
        <v>95</v>
      </c>
      <c r="B83" s="7" t="s">
        <v>96</v>
      </c>
      <c r="C83" s="13">
        <v>0</v>
      </c>
      <c r="D83" s="13">
        <v>-36225.6</v>
      </c>
      <c r="E83" s="14">
        <f t="shared" si="0"/>
        <v>-36225.6</v>
      </c>
      <c r="F83" s="24"/>
    </row>
    <row r="84" spans="1:2" ht="15.75">
      <c r="A84" s="10"/>
      <c r="B84" s="7"/>
    </row>
  </sheetData>
  <sheetProtection/>
  <mergeCells count="6">
    <mergeCell ref="A1:F1"/>
    <mergeCell ref="A4:A5"/>
    <mergeCell ref="B4:B5"/>
    <mergeCell ref="C4:C5"/>
    <mergeCell ref="D4:D5"/>
    <mergeCell ref="E4:F4"/>
  </mergeCells>
  <printOptions/>
  <pageMargins left="0.32" right="0.17" top="0.57" bottom="0.3937007874015748" header="0.17" footer="0.1968503937007874"/>
  <pageSetup firstPageNumber="2" useFirstPageNumber="1" fitToHeight="0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Peteneva</cp:lastModifiedBy>
  <cp:lastPrinted>2020-06-18T08:55:57Z</cp:lastPrinted>
  <dcterms:created xsi:type="dcterms:W3CDTF">2016-04-05T04:35:34Z</dcterms:created>
  <dcterms:modified xsi:type="dcterms:W3CDTF">2020-06-18T08:56:14Z</dcterms:modified>
  <cp:category/>
  <cp:version/>
  <cp:contentType/>
  <cp:contentStatus/>
</cp:coreProperties>
</file>