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Динамика доходов рес.бюджета" sheetId="1" r:id="rId1"/>
  </sheets>
  <definedNames>
    <definedName name="TableRow">'Динамика доходов рес.бюджета'!#REF!</definedName>
    <definedName name="TableRow1">#REF!</definedName>
    <definedName name="TableRow2">#REF!</definedName>
    <definedName name="_xlnm.Print_Titles" localSheetId="0">'Динамика доходов рес.бюджета'!$3:$4</definedName>
    <definedName name="_xlnm.Print_Area" localSheetId="0">'Динамика доходов рес.бюджета'!$A$1:$F$87</definedName>
  </definedNames>
  <calcPr fullCalcOnLoad="1"/>
</workbook>
</file>

<file path=xl/sharedStrings.xml><?xml version="1.0" encoding="utf-8"?>
<sst xmlns="http://schemas.openxmlformats.org/spreadsheetml/2006/main" count="181" uniqueCount="181">
  <si>
    <t>Доходы бюджета - Всего</t>
  </si>
  <si>
    <t>00085000000000000000</t>
  </si>
  <si>
    <t>НАЛОГОВЫЕ И НЕНАЛОГОВЫЕ ДОХОДЫ</t>
  </si>
  <si>
    <t>00010000000000000000</t>
  </si>
  <si>
    <t>НАЛОГОВЫЕ ДОХОДЫ</t>
  </si>
  <si>
    <t>НАЛОГИ НА ПРИБЫЛЬ, ДОХОДЫ</t>
  </si>
  <si>
    <t>00010100000000000000</t>
  </si>
  <si>
    <t>Налог на прибыль организаций</t>
  </si>
  <si>
    <t>00010101000000000110</t>
  </si>
  <si>
    <t>Налог на доходы физических лиц</t>
  </si>
  <si>
    <t>00010102000010000110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</si>
  <si>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</si>
  <si>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</si>
  <si>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</si>
  <si>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</si>
  <si>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НАЛОГИ НА СОВОКУПНЫЙ ДОХОД</t>
  </si>
  <si>
    <t>00010500000000000000</t>
  </si>
  <si>
    <t>Единый сельскохозяйственный налог</t>
  </si>
  <si>
    <t>00010503000010000110</t>
  </si>
  <si>
    <t>НАЛОГИ НА ИМУЩЕСТВО</t>
  </si>
  <si>
    <t>00010600000000000000</t>
  </si>
  <si>
    <t>Налог на имущество организаций</t>
  </si>
  <si>
    <t>00010602000020000110</t>
  </si>
  <si>
    <t>Транспортный налог</t>
  </si>
  <si>
    <t>00010604000020000110</t>
  </si>
  <si>
    <t>НАЛОГИ, СБОРЫ И РЕГУЛЯРНЫЕ ПЛАТЕЖИ ЗА ПОЛЬЗОВАНИЕ ПРИРОДНЫМИ РЕСУРСАМИ</t>
  </si>
  <si>
    <t>00010700000000000000</t>
  </si>
  <si>
    <t>Сборы за пользование объектами животного мира и за пользование объектами водных биологических ресурсов</t>
  </si>
  <si>
    <t>00010704000010000110</t>
  </si>
  <si>
    <t>ГОСУДАРСТВЕННАЯ ПОШЛИНА</t>
  </si>
  <si>
    <t>00010800000000000000</t>
  </si>
  <si>
    <t>Государственная пошлина за государственную регистрацию, а также за совершение прочих юридически значимых действий</t>
  </si>
  <si>
    <t>00010807000010000110</t>
  </si>
  <si>
    <t>ЗАДОЛЖЕННОСТЬ И ПЕРЕРАСЧЕТЫ ПО ОТМЕНЕННЫМ НАЛОГАМ, СБОРАМ И ИНЫМ ОБЯЗАТЕЛЬНЫМ ПЛАТЕЖАМ</t>
  </si>
  <si>
    <t>00010900000000000000</t>
  </si>
  <si>
    <t>НЕНАЛОГОВЫЕ ДОХОДЫ</t>
  </si>
  <si>
    <t>ДОХОДЫ ОТ ИСПОЛЬЗОВАНИЯ ИМУЩЕСТВА, НАХОДЯЩЕГОСЯ В ГОСУДАРСТВЕННОЙ И МУНИЦИПАЛЬНОЙ СОБСТВЕННОСТИ</t>
  </si>
  <si>
    <t>00011100000000000000</t>
  </si>
  <si>
    <t>Проценты, полученные от предоставления бюджетных кредитов внутри страны</t>
  </si>
  <si>
    <t>00011103000000000120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</si>
  <si>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</si>
  <si>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</si>
  <si>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</si>
  <si>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</si>
  <si>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ПЛАТЕЖИ ПРИ ПОЛЬЗОВАНИИ ПРИРОДНЫМИ РЕСУРСАМИ</t>
  </si>
  <si>
    <t>00011200000000000000</t>
  </si>
  <si>
    <t>Плата за негативное воздействие на окружающую среду</t>
  </si>
  <si>
    <t>00011201000010000120</t>
  </si>
  <si>
    <t>Платежи при пользовании недрами</t>
  </si>
  <si>
    <t>00011202000000000120</t>
  </si>
  <si>
    <t>Плата за использование лесов</t>
  </si>
  <si>
    <t>00011204000000000120</t>
  </si>
  <si>
    <t>00011300000000000000</t>
  </si>
  <si>
    <t>Доходы от оказания платных услуг (работ)</t>
  </si>
  <si>
    <t>00011301000000000130</t>
  </si>
  <si>
    <t>Доходы от компенсации затрат государства</t>
  </si>
  <si>
    <t>00011302000000000130</t>
  </si>
  <si>
    <t>ДОХОДЫ ОТ ПРОДАЖИ МАТЕРИАЛЬНЫХ И НЕМАТЕРИАЛЬНЫХ АКТИВОВ</t>
  </si>
  <si>
    <t>00011400000000000000</t>
  </si>
  <si>
    <t>Доходы от продажи земельных участков, находящихся в государственной и муниципальной собственности</t>
  </si>
  <si>
    <t>00011406000000000430</t>
  </si>
  <si>
    <t>АДМИНИСТРАТИВНЫЕ ПЛАТЕЖИ И СБОРЫ</t>
  </si>
  <si>
    <t>00011500000000000000</t>
  </si>
  <si>
    <t>Платежи, взимаемые государственными и муниципальными органами (организациями) за выполнение определенных функций</t>
  </si>
  <si>
    <t>00011502000000000140</t>
  </si>
  <si>
    <t>ШТРАФЫ, САНКЦИИ, ВОЗМЕЩЕНИЕ УЩЕРБА</t>
  </si>
  <si>
    <t>00011600000000000000</t>
  </si>
  <si>
    <t>00011602000000000140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</si>
  <si>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</si>
  <si>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00011625000000000140</t>
  </si>
  <si>
    <t>Денежные взыскания (штрафы) за нарушение законодательства о рекламе</t>
  </si>
  <si>
    <t>00011626000010000140</t>
  </si>
  <si>
    <t>Денежные взыскания (штрафы) за нарушение законодательства Российской Федерации о пожарной безопасности</t>
  </si>
  <si>
    <t>00011627000010000140</t>
  </si>
  <si>
    <t>Денежные взыскания (штрафы) за правонарушения в области дорожного движения</t>
  </si>
  <si>
    <t>00011630000010000140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</si>
  <si>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</si>
  <si>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00011632000000000140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</si>
  <si>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</si>
  <si>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00011633000000000140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</si>
  <si>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</si>
  <si>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00011637000000000140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</si>
  <si>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</si>
  <si>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00011646000000000140</t>
  </si>
  <si>
    <t>Прочие поступления от денежных взысканий (штрафов) и иных сумм в возмещение ущерба</t>
  </si>
  <si>
    <t>00011690000000000140</t>
  </si>
  <si>
    <t>ПРОЧИЕ НЕНАЛОГОВЫЕ ДОХОДЫ</t>
  </si>
  <si>
    <t>00011700000000000000</t>
  </si>
  <si>
    <t>Невыясненные поступления</t>
  </si>
  <si>
    <t>00011701000000000180</t>
  </si>
  <si>
    <t>Прочие неналоговые доходы</t>
  </si>
  <si>
    <t>00011705000000000180</t>
  </si>
  <si>
    <t>БЕЗВОЗМЕЗДНЫЕ ПОСТУПЛЕНИЯ ОТ ГОСУДАРСТВЕННЫХ (МУНИЦИПАЛЬНЫХ) ОРГАНИЗАЦИЙ</t>
  </si>
  <si>
    <t>00020300000000000000</t>
  </si>
  <si>
    <t>Безвозмездные поступления от государственных (муниципальных) организаций в бюджеты субъектов Российской Федерации</t>
  </si>
  <si>
    <t>Предоставление  государственными (муниципальными) организациями грантов для получателей средств бюджетов субъектов Российской Федерации</t>
  </si>
  <si>
    <t>ПРОЧИЕ БЕЗВОЗМЕЗДНЫЕ ПОСТУПЛЕНИЯ</t>
  </si>
  <si>
    <t>00020700000000000000</t>
  </si>
  <si>
    <t>Прочие безвозмездные поступления в бюджеты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</si>
  <si>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</si>
  <si>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00021800000000000000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</si>
  <si>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</si>
  <si>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</si>
  <si>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</si>
  <si>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Наименование показателя</t>
  </si>
  <si>
    <t xml:space="preserve">Код дохода по бюджетной классификации </t>
  </si>
  <si>
    <t xml:space="preserve">Динамика поступления </t>
  </si>
  <si>
    <t>прирост (снижение), тыс. руб.</t>
  </si>
  <si>
    <t>темп роста (снижения), %</t>
  </si>
  <si>
    <t>в  тыс.руб.</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</si>
  <si>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</si>
  <si>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</si>
  <si>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</si>
  <si>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</si>
  <si>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</si>
  <si>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</si>
  <si>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</si>
  <si>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</si>
  <si>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</si>
  <si>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Иные межбюджетные трансферты</t>
  </si>
  <si>
    <t>00011402000000000000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</si>
  <si>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</si>
  <si>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00011603000000000140</t>
  </si>
  <si>
    <t>00011618000000000140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</si>
  <si>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</si>
  <si>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00011101000000000120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</si>
  <si>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</si>
  <si>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00011105300000000120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</si>
  <si>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</si>
  <si>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</si>
  <si>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00011623000000000140</t>
  </si>
  <si>
    <t>Доходы от возмещения ущерба при возникновении страховых случаев</t>
  </si>
  <si>
    <t>Дотации бюджетам на частичную компенсацию дополнительных расходов на повышение оплаты труда работников бюджетной сферы и иные цели</t>
  </si>
  <si>
    <t>ДОХОДЫ ОТ ОКАЗАНИЯ ПЛАТНЫХ УСЛУГ И КОМПЕНСАЦИИ ЗАТРАТ ГОСУДАРСТВА</t>
  </si>
  <si>
    <t xml:space="preserve">Денежные взыскания (штрафы) за нарушение законодательства о налогах и сборах </t>
  </si>
  <si>
    <t>Денежные взыскания (штрафы) за нарушение бюджетного законодательства  Российской Федерации</t>
  </si>
  <si>
    <t>00020210000000000150</t>
  </si>
  <si>
    <t>00020215001000000150</t>
  </si>
  <si>
    <t>00020215002000000150</t>
  </si>
  <si>
    <t>00020215009000000150</t>
  </si>
  <si>
    <t>00020220000000000150</t>
  </si>
  <si>
    <t>00020230000000000150</t>
  </si>
  <si>
    <t>00020240000000000150</t>
  </si>
  <si>
    <t>00020302000020000150</t>
  </si>
  <si>
    <t>00020302010020000150</t>
  </si>
  <si>
    <t>00020702000020000150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</si>
  <si>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</si>
  <si>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00021900000020000150</t>
  </si>
  <si>
    <t>00011601000000000140</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</si>
  <si>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</si>
  <si>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</si>
  <si>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</si>
  <si>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00011607000010000140</t>
  </si>
  <si>
    <t>Платежи в целях возмещения причиненного ущерба (убытков)</t>
  </si>
  <si>
    <t>00011610000000000140</t>
  </si>
  <si>
    <t>Платежи, уплачиваемые в целях возмещения вреда</t>
  </si>
  <si>
    <t>00011611000000000140</t>
  </si>
  <si>
    <t>Налог на прибыль организаций, зачислявшийся до 1 января 2005 года в местные бюджеты</t>
  </si>
  <si>
    <t>00010901000000000110</t>
  </si>
  <si>
    <t>Прочие налоги и сборы (по отмененным налогам и сборам субъектов Российской Федерации)</t>
  </si>
  <si>
    <t>00010906000020000110</t>
  </si>
  <si>
    <t>БЕЗВОЗМЕЗДНЫЕ ПОСТУПЛЕНИЯ ОТ НЕГОСУДАРСТВЕННЫХ ОРГАНИЗАЦИЙ</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</si>
  <si>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</si>
  <si>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Исполнено на 01.07.2019 года</t>
  </si>
  <si>
    <t>Исполнено на 01.07.2020 года</t>
  </si>
  <si>
    <t>Налоги на имущество</t>
  </si>
  <si>
    <t>00010904000000000110</t>
  </si>
  <si>
    <t>Доходы от приватизации имущества, находящегося в государственной и муниципальной собственности</t>
  </si>
  <si>
    <t>00011413000000000000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</si>
  <si>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</si>
  <si>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00011507000010000140</t>
  </si>
  <si>
    <t>00011602000020000140</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</si>
  <si>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</si>
  <si>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00020215832000000150</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</si>
  <si>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</si>
  <si>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00020215853000000150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</si>
  <si>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</si>
  <si>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00020302040020000150</t>
  </si>
  <si>
    <t>00020402000020000150</t>
  </si>
  <si>
    <t>00021800000020000150</t>
  </si>
  <si>
    <t>Сведения о поступлении доходов в республиканский бюджет Республики Алтай по видам доходов за  полугодие 2020 года в сравнении с полугодием 2019 года</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</si>
</sst>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
    <numFmt numFmtId="173" formatCode="###\ ###\ ###\ ###\ ##0.00"/>
    <numFmt numFmtId="174" formatCode="0.000#,"/>
    <numFmt numFmtId="175" formatCode="#,##0.00_р_."/>
    <numFmt numFmtId="176" formatCode="\ 0.000#,"/>
    <numFmt numFmtId="177" formatCode="#,##0.0000_р_."/>
    <numFmt numFmtId="178" formatCode="#,##0.000_р_."/>
    <numFmt numFmtId="179" formatCode="#,##0.0_р_."/>
    <numFmt numFmtId="180" formatCode="#,##0.0"/>
    <numFmt numFmtId="181" formatCode="_(* #,##0.00_);_(* \(#,##0.00\);_(* &quot;-&quot;??_);_(@_)"/>
    <numFmt numFmtId="182" formatCode="#,##0.000"/>
    <numFmt numFmtId="183" formatCode="#,##0.00000_р_."/>
    <numFmt numFmtId="184" formatCode="#,##0.000000_р_."/>
    <numFmt numFmtId="185" formatCode="#,##0.000000"/>
    <numFmt numFmtId="186" formatCode="_-* #,##0.0\ _₽_-;\-* #,##0.0\ _₽_-;_-* &quot;-&quot;?\ _₽_-;_-@_-"/>
    <numFmt numFmtId="187" formatCode="_-* #,##0.00\ _₽_-;\-* #,##0.00\ _₽_-;_-* &quot;-&quot;?\ _₽_-;_-@_-"/>
    <numFmt numFmtId="188" formatCode="_-* #,##0.000\ _₽_-;\-* #,##0.000\ _₽_-;_-* &quot;-&quot;?\ _₽_-;_-@_-"/>
    <numFmt numFmtId="189" formatCode="[$-FC19]d\ mmmm\ yyyy\ &quot;г.&quot;"/>
    <numFmt numFmtId="190" formatCode="0.0"/>
    <numFmt numFmtId="191" formatCode="#,##0.0\ _₽"/>
    <numFmt numFmtId="192" formatCode="#,##0.0_ ;[Red]\-#,##0.0\ "/>
  </numFmts>
  <fonts count="52">
    <font>
      <sz val="11"/>
      <color theme="1"/>
      <name val="Calibri"/>
      <family val="2"/>
    </font>
    <font>
      <sz val="11"/>
      <color indexed="8"/>
      <name val="Calibri"/>
      <family val="2"/>
    </font>
    <font>
      <sz val="10"/>
      <name val="Arial"/>
      <family val="2"/>
    </font>
    <font>
      <sz val="10"/>
      <name val="Arial Cyr"/>
      <family val="0"/>
    </font>
    <font>
      <sz val="8"/>
      <name val="Arial"/>
      <family val="2"/>
    </font>
    <font>
      <sz val="10"/>
      <name val="Times New Roman"/>
      <family val="1"/>
    </font>
    <font>
      <sz val="12"/>
      <name val="Times New Roman"/>
      <family val="1"/>
    </font>
    <font>
      <b/>
      <sz val="12"/>
      <name val="Times New Roman"/>
      <family val="1"/>
    </font>
    <font>
      <b/>
      <sz val="16"/>
      <name val="Times New Roman"/>
      <family val="1"/>
    </font>
    <font>
      <sz val="11"/>
      <color indexed="9"/>
      <name val="Calibri"/>
      <family val="2"/>
    </font>
    <font>
      <sz val="10"/>
      <color indexed="8"/>
      <name val="Arial"/>
      <family val="2"/>
    </font>
    <font>
      <b/>
      <sz val="10"/>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2"/>
      <color indexed="8"/>
      <name val="Times New Roman"/>
      <family val="1"/>
    </font>
    <font>
      <b/>
      <sz val="16"/>
      <name val="Calibri"/>
      <family val="2"/>
    </font>
    <font>
      <sz val="11"/>
      <color theme="0"/>
      <name val="Calibri"/>
      <family val="2"/>
    </font>
    <font>
      <sz val="10"/>
      <color rgb="FF000000"/>
      <name val="Arial"/>
      <family val="2"/>
    </font>
    <font>
      <b/>
      <sz val="10"/>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1F5F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D9D9D9"/>
      </left>
      <right style="thin">
        <color rgb="FFD9D9D9"/>
      </right>
      <top/>
      <bottom style="thin">
        <color rgb="FFD9D9D9"/>
      </bottom>
    </border>
    <border>
      <left style="thin">
        <color rgb="FFBFBFBF"/>
      </left>
      <right style="thin">
        <color rgb="FFD9D9D9"/>
      </right>
      <top>
        <color rgb="FF000000"/>
      </top>
      <bottom style="thin">
        <color rgb="FFD9D9D9"/>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style="thin"/>
      <top style="thin"/>
      <bottom style="thin"/>
    </border>
    <border>
      <left style="thin">
        <color indexed="9"/>
      </left>
      <right style="thin">
        <color indexed="9"/>
      </right>
      <top style="thin">
        <color indexed="9"/>
      </top>
      <bottom style="thin">
        <color indexed="9"/>
      </bottom>
    </border>
  </borders>
  <cellStyleXfs count="1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 fontId="32" fillId="0" borderId="1">
      <alignment horizontal="right" vertical="top" shrinkToFit="1"/>
      <protection/>
    </xf>
    <xf numFmtId="49" fontId="33" fillId="20" borderId="2">
      <alignment horizontal="center" vertical="top" shrinkToFit="1"/>
      <protection/>
    </xf>
    <xf numFmtId="0" fontId="33" fillId="20" borderId="1">
      <alignment horizontal="left" vertical="top" wrapText="1"/>
      <protection/>
    </xf>
    <xf numFmtId="0" fontId="4" fillId="0" borderId="3">
      <alignment horizontal="center" vertical="top" wrapText="1"/>
      <protection/>
    </xf>
    <xf numFmtId="0" fontId="4" fillId="0" borderId="4">
      <alignment horizontal="center" vertical="top" wrapText="1"/>
      <protection/>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5" applyNumberFormat="0" applyAlignment="0" applyProtection="0"/>
    <xf numFmtId="0" fontId="35" fillId="28" borderId="6" applyNumberFormat="0" applyAlignment="0" applyProtection="0"/>
    <xf numFmtId="0" fontId="36" fillId="28" borderId="5"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0" borderId="9" applyNumberFormat="0" applyFill="0" applyAlignment="0" applyProtection="0"/>
    <xf numFmtId="0" fontId="39" fillId="0" borderId="0" applyNumberFormat="0" applyFill="0" applyBorder="0" applyAlignment="0" applyProtection="0"/>
    <xf numFmtId="0" fontId="40" fillId="0" borderId="10" applyNumberFormat="0" applyFill="0" applyAlignment="0" applyProtection="0"/>
    <xf numFmtId="0" fontId="41" fillId="29" borderId="1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4" fillId="0" borderId="0">
      <alignment/>
      <protection/>
    </xf>
    <xf numFmtId="0" fontId="44" fillId="0" borderId="0">
      <alignment/>
      <protection/>
    </xf>
    <xf numFmtId="0" fontId="45" fillId="31" borderId="0" applyNumberFormat="0" applyBorder="0" applyAlignment="0" applyProtection="0"/>
    <xf numFmtId="0" fontId="46" fillId="0" borderId="0" applyNumberFormat="0" applyFill="0" applyBorder="0" applyAlignment="0" applyProtection="0"/>
    <xf numFmtId="0" fontId="0" fillId="32" borderId="12" applyNumberFormat="0" applyFont="0" applyAlignment="0" applyProtection="0"/>
    <xf numFmtId="9" fontId="0" fillId="0" borderId="0" applyFont="0" applyFill="0" applyBorder="0" applyAlignment="0" applyProtection="0"/>
    <xf numFmtId="0" fontId="47" fillId="0" borderId="13"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0" fontId="49" fillId="33" borderId="0" applyNumberFormat="0" applyBorder="0" applyAlignment="0" applyProtection="0"/>
  </cellStyleXfs>
  <cellXfs count="51">
    <xf numFmtId="0" fontId="0" fillId="0" borderId="0" xfId="0" applyFont="1" applyAlignment="1">
      <alignment/>
    </xf>
    <xf numFmtId="0" fontId="5" fillId="0" borderId="0" xfId="0" applyFont="1" applyFill="1" applyAlignment="1">
      <alignment wrapText="1"/>
    </xf>
    <xf numFmtId="0" fontId="6" fillId="0" borderId="0" xfId="0" applyFont="1" applyFill="1" applyAlignment="1">
      <alignment horizontal="justify" vertical="top" wrapText="1"/>
    </xf>
    <xf numFmtId="49" fontId="6" fillId="0" borderId="0" xfId="0" applyNumberFormat="1" applyFont="1" applyFill="1" applyAlignment="1">
      <alignment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wrapText="1"/>
    </xf>
    <xf numFmtId="0" fontId="6" fillId="0" borderId="14" xfId="0"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186" fontId="6" fillId="0" borderId="14" xfId="0" applyNumberFormat="1" applyFont="1" applyFill="1" applyBorder="1" applyAlignment="1">
      <alignment horizontal="center" vertical="center"/>
    </xf>
    <xf numFmtId="0" fontId="6" fillId="0" borderId="14" xfId="0" applyFont="1" applyFill="1" applyBorder="1" applyAlignment="1">
      <alignment horizontal="justify" vertical="top" wrapText="1"/>
    </xf>
    <xf numFmtId="186" fontId="6" fillId="0" borderId="14" xfId="137" applyNumberFormat="1" applyFont="1" applyFill="1" applyBorder="1" applyAlignment="1">
      <alignment horizontal="center" vertical="center"/>
    </xf>
    <xf numFmtId="49" fontId="6" fillId="0" borderId="14" xfId="0" applyNumberFormat="1" applyFont="1" applyFill="1" applyBorder="1" applyAlignment="1">
      <alignment horizontal="center" vertical="top" wrapText="1"/>
    </xf>
    <xf numFmtId="0" fontId="6" fillId="0" borderId="14" xfId="0" applyNumberFormat="1" applyFont="1" applyFill="1" applyBorder="1" applyAlignment="1">
      <alignment horizontal="justify" vertical="top" wrapText="1"/>
    </xf>
    <xf numFmtId="49" fontId="6" fillId="0" borderId="0" xfId="0" applyNumberFormat="1" applyFont="1" applyFill="1" applyAlignment="1">
      <alignment horizontal="center" vertical="center"/>
    </xf>
    <xf numFmtId="49" fontId="6" fillId="0" borderId="14" xfId="0" applyNumberFormat="1" applyFont="1" applyFill="1" applyBorder="1" applyAlignment="1">
      <alignment horizontal="center" vertical="center"/>
    </xf>
    <xf numFmtId="49" fontId="6" fillId="0" borderId="0" xfId="0" applyNumberFormat="1" applyFont="1" applyFill="1" applyAlignment="1">
      <alignment horizontal="center" wrapText="1"/>
    </xf>
    <xf numFmtId="0" fontId="6" fillId="0" borderId="0" xfId="0" applyFont="1" applyFill="1" applyAlignment="1">
      <alignment horizontal="center" vertical="center"/>
    </xf>
    <xf numFmtId="4" fontId="50" fillId="0" borderId="1" xfId="33" applyNumberFormat="1" applyFont="1" applyProtection="1">
      <alignment horizontal="right" vertical="top" shrinkToFit="1"/>
      <protection/>
    </xf>
    <xf numFmtId="191" fontId="6" fillId="0" borderId="0" xfId="0" applyNumberFormat="1" applyFont="1" applyFill="1" applyAlignment="1">
      <alignment horizontal="center" vertical="center"/>
    </xf>
    <xf numFmtId="192" fontId="5" fillId="0" borderId="0" xfId="0" applyNumberFormat="1" applyFont="1" applyFill="1" applyAlignment="1">
      <alignment horizontal="center" vertical="center"/>
    </xf>
    <xf numFmtId="192" fontId="6" fillId="0" borderId="0" xfId="0" applyNumberFormat="1" applyFont="1" applyFill="1" applyAlignment="1">
      <alignment horizontal="center" vertical="center" wrapText="1"/>
    </xf>
    <xf numFmtId="192" fontId="6" fillId="0" borderId="14" xfId="0" applyNumberFormat="1" applyFont="1" applyFill="1" applyBorder="1" applyAlignment="1">
      <alignment horizontal="center" vertical="center" wrapText="1"/>
    </xf>
    <xf numFmtId="192" fontId="6" fillId="34" borderId="14" xfId="0" applyNumberFormat="1" applyFont="1" applyFill="1" applyBorder="1" applyAlignment="1">
      <alignment horizontal="center" vertical="center"/>
    </xf>
    <xf numFmtId="192" fontId="6" fillId="34" borderId="14" xfId="0" applyNumberFormat="1" applyFont="1" applyFill="1" applyBorder="1" applyAlignment="1">
      <alignment horizontal="center" vertical="center" wrapText="1"/>
    </xf>
    <xf numFmtId="180" fontId="6" fillId="34" borderId="14" xfId="0" applyNumberFormat="1" applyFont="1" applyFill="1" applyBorder="1" applyAlignment="1">
      <alignment horizontal="center" vertical="center" wrapText="1"/>
    </xf>
    <xf numFmtId="192" fontId="6" fillId="34" borderId="14" xfId="137" applyNumberFormat="1" applyFont="1" applyFill="1" applyBorder="1" applyAlignment="1">
      <alignment horizontal="center" vertical="center"/>
    </xf>
    <xf numFmtId="0" fontId="51" fillId="34" borderId="1" xfId="35" applyNumberFormat="1" applyFont="1" applyFill="1" applyProtection="1" quotePrefix="1">
      <alignment horizontal="left" vertical="top" wrapText="1"/>
      <protection/>
    </xf>
    <xf numFmtId="49" fontId="51" fillId="34" borderId="2" xfId="34" applyNumberFormat="1" applyFont="1" applyFill="1" applyAlignment="1" applyProtection="1">
      <alignment horizontal="center" vertical="center" shrinkToFit="1"/>
      <protection/>
    </xf>
    <xf numFmtId="0" fontId="51" fillId="34" borderId="14" xfId="35" applyNumberFormat="1" applyFont="1" applyFill="1" applyBorder="1" applyProtection="1" quotePrefix="1">
      <alignment horizontal="left" vertical="top" wrapText="1"/>
      <protection/>
    </xf>
    <xf numFmtId="49" fontId="51" fillId="34" borderId="14" xfId="34" applyNumberFormat="1" applyFont="1" applyFill="1" applyBorder="1" applyAlignment="1" applyProtection="1">
      <alignment horizontal="center" vertical="center" shrinkToFit="1"/>
      <protection/>
    </xf>
    <xf numFmtId="186" fontId="7" fillId="0" borderId="14" xfId="0" applyNumberFormat="1" applyFont="1" applyFill="1" applyBorder="1" applyAlignment="1">
      <alignment horizontal="center" vertical="center"/>
    </xf>
    <xf numFmtId="192" fontId="6" fillId="0" borderId="14" xfId="0" applyNumberFormat="1" applyFont="1" applyFill="1" applyBorder="1" applyAlignment="1">
      <alignment horizontal="center" vertical="center"/>
    </xf>
    <xf numFmtId="192" fontId="6" fillId="0" borderId="14" xfId="137" applyNumberFormat="1" applyFont="1" applyFill="1" applyBorder="1" applyAlignment="1">
      <alignment horizontal="center" vertical="center"/>
    </xf>
    <xf numFmtId="0" fontId="8" fillId="0" borderId="0" xfId="0" applyFont="1" applyFill="1" applyAlignment="1">
      <alignment horizontal="center" vertical="top" wrapText="1"/>
    </xf>
    <xf numFmtId="0" fontId="30" fillId="0" borderId="0" xfId="0" applyFont="1" applyFill="1" applyAlignment="1">
      <alignment horizontal="center" vertical="top" wrapText="1"/>
    </xf>
    <xf numFmtId="0" fontId="30" fillId="0" borderId="0" xfId="0" applyFont="1" applyFill="1" applyAlignment="1">
      <alignment horizontal="center" wrapText="1"/>
    </xf>
    <xf numFmtId="0" fontId="6" fillId="0" borderId="14" xfId="36" applyNumberFormat="1" applyFont="1" applyFill="1" applyBorder="1" applyAlignment="1" applyProtection="1">
      <alignment horizontal="center" vertical="top" wrapText="1"/>
      <protection/>
    </xf>
    <xf numFmtId="0" fontId="6" fillId="0" borderId="14" xfId="36" applyNumberFormat="1" applyFont="1" applyFill="1" applyBorder="1" applyAlignment="1">
      <alignment horizontal="center" vertical="top" wrapText="1"/>
      <protection/>
    </xf>
    <xf numFmtId="49" fontId="6" fillId="0" borderId="14" xfId="37" applyNumberFormat="1" applyFont="1" applyFill="1" applyBorder="1" applyAlignment="1" applyProtection="1">
      <alignment horizontal="center" vertical="center" wrapText="1"/>
      <protection/>
    </xf>
    <xf numFmtId="49" fontId="6" fillId="0" borderId="14" xfId="37" applyNumberFormat="1" applyFont="1" applyFill="1" applyBorder="1" applyAlignment="1">
      <alignment horizontal="center" vertical="center" wrapText="1"/>
      <protection/>
    </xf>
    <xf numFmtId="192" fontId="6" fillId="0" borderId="15" xfId="0" applyNumberFormat="1" applyFont="1" applyFill="1" applyBorder="1" applyAlignment="1">
      <alignment horizontal="center" vertical="center" wrapText="1"/>
    </xf>
    <xf numFmtId="192" fontId="6" fillId="0" borderId="16"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7" fillId="0" borderId="19" xfId="0" applyFont="1" applyFill="1" applyBorder="1" applyAlignment="1">
      <alignment horizontal="justify" vertical="top" wrapText="1"/>
    </xf>
    <xf numFmtId="49" fontId="7" fillId="0" borderId="14" xfId="0" applyNumberFormat="1" applyFont="1" applyFill="1" applyBorder="1" applyAlignment="1">
      <alignment horizontal="center" vertical="center" wrapText="1"/>
    </xf>
    <xf numFmtId="192" fontId="7" fillId="34" borderId="14" xfId="0" applyNumberFormat="1" applyFont="1" applyFill="1" applyBorder="1" applyAlignment="1">
      <alignment horizontal="center" vertical="center"/>
    </xf>
    <xf numFmtId="192" fontId="7" fillId="34" borderId="14" xfId="0" applyNumberFormat="1" applyFont="1" applyFill="1" applyBorder="1" applyAlignment="1">
      <alignment horizontal="center" vertical="center" wrapText="1"/>
    </xf>
    <xf numFmtId="180" fontId="7" fillId="34" borderId="14" xfId="0" applyNumberFormat="1" applyFont="1" applyFill="1" applyBorder="1" applyAlignment="1">
      <alignment horizontal="center" vertical="center" wrapText="1"/>
    </xf>
    <xf numFmtId="0" fontId="7" fillId="0" borderId="14" xfId="0" applyFont="1" applyFill="1" applyBorder="1" applyAlignment="1">
      <alignment horizontal="justify" vertical="top" wrapText="1"/>
    </xf>
  </cellXfs>
  <cellStyles count="12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100" xfId="33"/>
    <cellStyle name="ex75" xfId="34"/>
    <cellStyle name="ex76" xfId="35"/>
    <cellStyle name="xl28" xfId="36"/>
    <cellStyle name="xl40"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Обычный 2" xfId="57"/>
    <cellStyle name="Обычный 2 10" xfId="58"/>
    <cellStyle name="Обычный 2 10 2" xfId="59"/>
    <cellStyle name="Обычный 2 11" xfId="60"/>
    <cellStyle name="Обычный 2 11 2" xfId="61"/>
    <cellStyle name="Обычный 2 12" xfId="62"/>
    <cellStyle name="Обычный 2 12 2" xfId="63"/>
    <cellStyle name="Обычный 2 13" xfId="64"/>
    <cellStyle name="Обычный 2 13 2" xfId="65"/>
    <cellStyle name="Обычный 2 14" xfId="66"/>
    <cellStyle name="Обычный 2 14 2" xfId="67"/>
    <cellStyle name="Обычный 2 15" xfId="68"/>
    <cellStyle name="Обычный 2 15 2" xfId="69"/>
    <cellStyle name="Обычный 2 16" xfId="70"/>
    <cellStyle name="Обычный 2 16 2" xfId="71"/>
    <cellStyle name="Обычный 2 17" xfId="72"/>
    <cellStyle name="Обычный 2 17 2" xfId="73"/>
    <cellStyle name="Обычный 2 18" xfId="74"/>
    <cellStyle name="Обычный 2 18 2" xfId="75"/>
    <cellStyle name="Обычный 2 19" xfId="76"/>
    <cellStyle name="Обычный 2 19 2" xfId="77"/>
    <cellStyle name="Обычный 2 2" xfId="78"/>
    <cellStyle name="Обычный 2 2 2" xfId="79"/>
    <cellStyle name="Обычный 2 20" xfId="80"/>
    <cellStyle name="Обычный 2 20 2" xfId="81"/>
    <cellStyle name="Обычный 2 21" xfId="82"/>
    <cellStyle name="Обычный 2 21 2" xfId="83"/>
    <cellStyle name="Обычный 2 22" xfId="84"/>
    <cellStyle name="Обычный 2 22 2" xfId="85"/>
    <cellStyle name="Обычный 2 23" xfId="86"/>
    <cellStyle name="Обычный 2 23 2" xfId="87"/>
    <cellStyle name="Обычный 2 24" xfId="88"/>
    <cellStyle name="Обычный 2 24 2" xfId="89"/>
    <cellStyle name="Обычный 2 25" xfId="90"/>
    <cellStyle name="Обычный 2 25 2" xfId="91"/>
    <cellStyle name="Обычный 2 26" xfId="92"/>
    <cellStyle name="Обычный 2 26 2" xfId="93"/>
    <cellStyle name="Обычный 2 27" xfId="94"/>
    <cellStyle name="Обычный 2 27 2" xfId="95"/>
    <cellStyle name="Обычный 2 28" xfId="96"/>
    <cellStyle name="Обычный 2 28 2" xfId="97"/>
    <cellStyle name="Обычный 2 29" xfId="98"/>
    <cellStyle name="Обычный 2 29 2" xfId="99"/>
    <cellStyle name="Обычный 2 3" xfId="100"/>
    <cellStyle name="Обычный 2 3 2" xfId="101"/>
    <cellStyle name="Обычный 2 30" xfId="102"/>
    <cellStyle name="Обычный 2 30 2" xfId="103"/>
    <cellStyle name="Обычный 2 31" xfId="104"/>
    <cellStyle name="Обычный 2 31 2" xfId="105"/>
    <cellStyle name="Обычный 2 32" xfId="106"/>
    <cellStyle name="Обычный 2 32 2" xfId="107"/>
    <cellStyle name="Обычный 2 33" xfId="108"/>
    <cellStyle name="Обычный 2 33 2" xfId="109"/>
    <cellStyle name="Обычный 2 34" xfId="110"/>
    <cellStyle name="Обычный 2 34 2" xfId="111"/>
    <cellStyle name="Обычный 2 35" xfId="112"/>
    <cellStyle name="Обычный 2 35 2" xfId="113"/>
    <cellStyle name="Обычный 2 36" xfId="114"/>
    <cellStyle name="Обычный 2 36 2" xfId="115"/>
    <cellStyle name="Обычный 2 4" xfId="116"/>
    <cellStyle name="Обычный 2 4 2" xfId="117"/>
    <cellStyle name="Обычный 2 5" xfId="118"/>
    <cellStyle name="Обычный 2 5 2" xfId="119"/>
    <cellStyle name="Обычный 2 6" xfId="120"/>
    <cellStyle name="Обычный 2 6 2" xfId="121"/>
    <cellStyle name="Обычный 2 7" xfId="122"/>
    <cellStyle name="Обычный 2 7 2" xfId="123"/>
    <cellStyle name="Обычный 2 8" xfId="124"/>
    <cellStyle name="Обычный 2 8 2" xfId="125"/>
    <cellStyle name="Обычный 2 9" xfId="126"/>
    <cellStyle name="Обычный 2 9 2" xfId="127"/>
    <cellStyle name="Обычный 3" xfId="128"/>
    <cellStyle name="Обычный 4" xfId="129"/>
    <cellStyle name="Обычный 5" xfId="130"/>
    <cellStyle name="Плохой" xfId="131"/>
    <cellStyle name="Пояснение" xfId="132"/>
    <cellStyle name="Примечание" xfId="133"/>
    <cellStyle name="Percent" xfId="134"/>
    <cellStyle name="Связанная ячейка" xfId="135"/>
    <cellStyle name="Текст предупреждения" xfId="136"/>
    <cellStyle name="Comma" xfId="137"/>
    <cellStyle name="Comma [0]" xfId="138"/>
    <cellStyle name="Финансовый 10" xfId="139"/>
    <cellStyle name="Хороший"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91"/>
  <sheetViews>
    <sheetView tabSelected="1" zoomScale="80" zoomScaleNormal="80" workbookViewId="0" topLeftCell="A1">
      <pane xSplit="2" ySplit="4" topLeftCell="C5" activePane="bottomRight" state="frozen"/>
      <selection pane="topLeft" activeCell="A1" sqref="A1"/>
      <selection pane="topRight" activeCell="C1" sqref="C1"/>
      <selection pane="bottomLeft" activeCell="A5" sqref="A5"/>
      <selection pane="bottomRight" activeCell="C23" sqref="C23"/>
    </sheetView>
  </sheetViews>
  <sheetFormatPr defaultColWidth="22.28125" defaultRowHeight="15"/>
  <cols>
    <col min="1" max="1" width="47.7109375" style="2" customWidth="1"/>
    <col min="2" max="2" width="28.421875" style="16" customWidth="1"/>
    <col min="3" max="3" width="18.421875" style="17" customWidth="1"/>
    <col min="4" max="4" width="18.421875" style="19" customWidth="1"/>
    <col min="5" max="5" width="15.8515625" style="4" customWidth="1"/>
    <col min="6" max="6" width="14.28125" style="4" customWidth="1"/>
    <col min="7" max="231" width="8.7109375" style="1" customWidth="1"/>
    <col min="232" max="232" width="3.57421875" style="1" customWidth="1"/>
    <col min="233" max="16384" width="22.28125" style="1" customWidth="1"/>
  </cols>
  <sheetData>
    <row r="1" spans="1:6" ht="57.75" customHeight="1">
      <c r="A1" s="34" t="s">
        <v>180</v>
      </c>
      <c r="B1" s="35"/>
      <c r="C1" s="35"/>
      <c r="D1" s="35"/>
      <c r="E1" s="35"/>
      <c r="F1" s="36"/>
    </row>
    <row r="2" spans="2:6" ht="15.75">
      <c r="B2" s="3"/>
      <c r="C2" s="20"/>
      <c r="D2" s="20"/>
      <c r="E2" s="21"/>
      <c r="F2" s="5" t="s">
        <v>109</v>
      </c>
    </row>
    <row r="3" spans="1:6" s="6" customFormat="1" ht="15.75" customHeight="1">
      <c r="A3" s="37" t="s">
        <v>104</v>
      </c>
      <c r="B3" s="39" t="s">
        <v>105</v>
      </c>
      <c r="C3" s="41" t="s">
        <v>163</v>
      </c>
      <c r="D3" s="41" t="s">
        <v>164</v>
      </c>
      <c r="E3" s="43" t="s">
        <v>106</v>
      </c>
      <c r="F3" s="44"/>
    </row>
    <row r="4" spans="1:6" s="6" customFormat="1" ht="47.25">
      <c r="A4" s="38"/>
      <c r="B4" s="40"/>
      <c r="C4" s="42"/>
      <c r="D4" s="42"/>
      <c r="E4" s="22" t="s">
        <v>107</v>
      </c>
      <c r="F4" s="7" t="s">
        <v>108</v>
      </c>
    </row>
    <row r="5" spans="1:6" ht="15.75">
      <c r="A5" s="45" t="s">
        <v>0</v>
      </c>
      <c r="B5" s="46" t="s">
        <v>1</v>
      </c>
      <c r="C5" s="47">
        <f>C6+C70</f>
        <v>8778503</v>
      </c>
      <c r="D5" s="47">
        <f>D6+D70</f>
        <v>12104458.899999999</v>
      </c>
      <c r="E5" s="48">
        <f>D5-C5</f>
        <v>3325955.8999999985</v>
      </c>
      <c r="F5" s="49">
        <f>D5/C5*100</f>
        <v>137.88750656005925</v>
      </c>
    </row>
    <row r="6" spans="1:6" ht="31.5">
      <c r="A6" s="50" t="s">
        <v>2</v>
      </c>
      <c r="B6" s="46" t="s">
        <v>3</v>
      </c>
      <c r="C6" s="47">
        <f>C7+C27</f>
        <v>1968550.6</v>
      </c>
      <c r="D6" s="47">
        <f>D7+D27</f>
        <v>2659938.1</v>
      </c>
      <c r="E6" s="48">
        <f aca="true" t="shared" si="0" ref="E6:E68">D6-C6</f>
        <v>691387.5</v>
      </c>
      <c r="F6" s="49">
        <f aca="true" t="shared" si="1" ref="F6:F68">D6/C6*100</f>
        <v>135.12165244825306</v>
      </c>
    </row>
    <row r="7" spans="1:6" ht="15.75">
      <c r="A7" s="50" t="s">
        <v>4</v>
      </c>
      <c r="B7" s="46"/>
      <c r="C7" s="47">
        <f>C8+C11+C13+C15+C18+C20+C23</f>
        <v>1866253.6</v>
      </c>
      <c r="D7" s="47">
        <f>D8+D11+D13+D15+D18+D20+D23</f>
        <v>2514065.3000000003</v>
      </c>
      <c r="E7" s="48">
        <f t="shared" si="0"/>
        <v>647811.7000000002</v>
      </c>
      <c r="F7" s="49">
        <f t="shared" si="1"/>
        <v>134.71187945732564</v>
      </c>
    </row>
    <row r="8" spans="1:6" ht="15.75">
      <c r="A8" s="10" t="s">
        <v>5</v>
      </c>
      <c r="B8" s="8" t="s">
        <v>6</v>
      </c>
      <c r="C8" s="23">
        <f>C9+C10</f>
        <v>1290556.6</v>
      </c>
      <c r="D8" s="23">
        <f>D9+D10</f>
        <v>1359507.6</v>
      </c>
      <c r="E8" s="24">
        <f t="shared" si="0"/>
        <v>68951</v>
      </c>
      <c r="F8" s="25">
        <f t="shared" si="1"/>
        <v>105.34273351513603</v>
      </c>
    </row>
    <row r="9" spans="1:6" ht="15.75">
      <c r="A9" s="10" t="s">
        <v>7</v>
      </c>
      <c r="B9" s="8" t="s">
        <v>8</v>
      </c>
      <c r="C9" s="26">
        <v>500450</v>
      </c>
      <c r="D9" s="26">
        <v>572938.7</v>
      </c>
      <c r="E9" s="24">
        <f t="shared" si="0"/>
        <v>72488.69999999995</v>
      </c>
      <c r="F9" s="25">
        <f t="shared" si="1"/>
        <v>114.48470376661004</v>
      </c>
    </row>
    <row r="10" spans="1:6" ht="15.75">
      <c r="A10" s="10" t="s">
        <v>9</v>
      </c>
      <c r="B10" s="8" t="s">
        <v>10</v>
      </c>
      <c r="C10" s="26">
        <v>790106.6</v>
      </c>
      <c r="D10" s="26">
        <v>786568.9</v>
      </c>
      <c r="E10" s="24">
        <f t="shared" si="0"/>
        <v>-3537.6999999999534</v>
      </c>
      <c r="F10" s="25">
        <f t="shared" si="1"/>
        <v>99.55225029128981</v>
      </c>
    </row>
    <row r="11" spans="1:6" ht="47.25">
      <c r="A11" s="10" t="s">
        <v>11</v>
      </c>
      <c r="B11" s="8" t="s">
        <v>12</v>
      </c>
      <c r="C11" s="23">
        <f>C12</f>
        <v>424642.6</v>
      </c>
      <c r="D11" s="23">
        <f>D12</f>
        <v>995305.9</v>
      </c>
      <c r="E11" s="24">
        <f t="shared" si="0"/>
        <v>570663.3</v>
      </c>
      <c r="F11" s="25">
        <f t="shared" si="1"/>
        <v>234.3867289810302</v>
      </c>
    </row>
    <row r="12" spans="1:6" ht="47.25">
      <c r="A12" s="10" t="s">
        <v>13</v>
      </c>
      <c r="B12" s="8" t="s">
        <v>14</v>
      </c>
      <c r="C12" s="26">
        <v>424642.6</v>
      </c>
      <c r="D12" s="26">
        <v>995305.9</v>
      </c>
      <c r="E12" s="24">
        <f t="shared" si="0"/>
        <v>570663.3</v>
      </c>
      <c r="F12" s="25">
        <f t="shared" si="1"/>
        <v>234.3867289810302</v>
      </c>
    </row>
    <row r="13" spans="1:6" ht="15.75">
      <c r="A13" s="10" t="s">
        <v>15</v>
      </c>
      <c r="B13" s="8" t="s">
        <v>16</v>
      </c>
      <c r="C13" s="23">
        <f>C14</f>
        <v>-23.1</v>
      </c>
      <c r="D13" s="23">
        <f>D14</f>
        <v>17.7</v>
      </c>
      <c r="E13" s="24">
        <f t="shared" si="0"/>
        <v>40.8</v>
      </c>
      <c r="F13" s="25">
        <f t="shared" si="1"/>
        <v>-76.62337662337661</v>
      </c>
    </row>
    <row r="14" spans="1:6" ht="15.75">
      <c r="A14" s="10" t="s">
        <v>17</v>
      </c>
      <c r="B14" s="8" t="s">
        <v>18</v>
      </c>
      <c r="C14" s="26">
        <v>-23.1</v>
      </c>
      <c r="D14" s="26">
        <v>17.7</v>
      </c>
      <c r="E14" s="24">
        <f t="shared" si="0"/>
        <v>40.8</v>
      </c>
      <c r="F14" s="25">
        <f t="shared" si="1"/>
        <v>-76.62337662337661</v>
      </c>
    </row>
    <row r="15" spans="1:6" ht="15.75">
      <c r="A15" s="10" t="s">
        <v>19</v>
      </c>
      <c r="B15" s="8" t="s">
        <v>20</v>
      </c>
      <c r="C15" s="23">
        <f>C16+C17</f>
        <v>138974.4</v>
      </c>
      <c r="D15" s="23">
        <f>D16+D17</f>
        <v>148649.90000000002</v>
      </c>
      <c r="E15" s="24">
        <f t="shared" si="0"/>
        <v>9675.50000000003</v>
      </c>
      <c r="F15" s="25">
        <f t="shared" si="1"/>
        <v>106.9620735905318</v>
      </c>
    </row>
    <row r="16" spans="1:6" ht="15.75">
      <c r="A16" s="10" t="s">
        <v>21</v>
      </c>
      <c r="B16" s="8" t="s">
        <v>22</v>
      </c>
      <c r="C16" s="26">
        <v>103050.7</v>
      </c>
      <c r="D16" s="26">
        <v>114129.1</v>
      </c>
      <c r="E16" s="24">
        <f t="shared" si="0"/>
        <v>11078.400000000009</v>
      </c>
      <c r="F16" s="25">
        <f t="shared" si="1"/>
        <v>110.7504364356574</v>
      </c>
    </row>
    <row r="17" spans="1:6" ht="15.75">
      <c r="A17" s="10" t="s">
        <v>23</v>
      </c>
      <c r="B17" s="8" t="s">
        <v>24</v>
      </c>
      <c r="C17" s="26">
        <v>35923.7</v>
      </c>
      <c r="D17" s="26">
        <v>34520.8</v>
      </c>
      <c r="E17" s="24">
        <f t="shared" si="0"/>
        <v>-1402.8999999999942</v>
      </c>
      <c r="F17" s="25">
        <f t="shared" si="1"/>
        <v>96.09477865587344</v>
      </c>
    </row>
    <row r="18" spans="1:6" ht="47.25">
      <c r="A18" s="10" t="s">
        <v>25</v>
      </c>
      <c r="B18" s="8" t="s">
        <v>26</v>
      </c>
      <c r="C18" s="23">
        <f>C19</f>
        <v>0.7</v>
      </c>
      <c r="D18" s="23">
        <f>D19</f>
        <v>0.7</v>
      </c>
      <c r="E18" s="24">
        <f t="shared" si="0"/>
        <v>0</v>
      </c>
      <c r="F18" s="25">
        <f t="shared" si="1"/>
        <v>100</v>
      </c>
    </row>
    <row r="19" spans="1:7" ht="47.25">
      <c r="A19" s="10" t="s">
        <v>27</v>
      </c>
      <c r="B19" s="8" t="s">
        <v>28</v>
      </c>
      <c r="C19" s="26">
        <v>0.7</v>
      </c>
      <c r="D19" s="26">
        <v>0.7</v>
      </c>
      <c r="E19" s="24">
        <f t="shared" si="0"/>
        <v>0</v>
      </c>
      <c r="F19" s="25">
        <f t="shared" si="1"/>
        <v>100</v>
      </c>
      <c r="G19" s="18"/>
    </row>
    <row r="20" spans="1:6" ht="15.75">
      <c r="A20" s="10" t="s">
        <v>29</v>
      </c>
      <c r="B20" s="8" t="s">
        <v>30</v>
      </c>
      <c r="C20" s="23">
        <f>C21+C22</f>
        <v>12102.300000000001</v>
      </c>
      <c r="D20" s="23">
        <f>D21+D22</f>
        <v>10579.5</v>
      </c>
      <c r="E20" s="24">
        <f t="shared" si="0"/>
        <v>-1522.800000000001</v>
      </c>
      <c r="F20" s="25">
        <f t="shared" si="1"/>
        <v>87.41726779207258</v>
      </c>
    </row>
    <row r="21" spans="1:6" ht="110.25">
      <c r="A21" s="10" t="s">
        <v>128</v>
      </c>
      <c r="B21" s="8" t="s">
        <v>129</v>
      </c>
      <c r="C21" s="23">
        <v>493.7</v>
      </c>
      <c r="D21" s="23">
        <v>273.1</v>
      </c>
      <c r="E21" s="24">
        <f>D21-C21</f>
        <v>-220.59999999999997</v>
      </c>
      <c r="F21" s="25">
        <f>D21/C21*100</f>
        <v>55.31699412598745</v>
      </c>
    </row>
    <row r="22" spans="1:6" ht="47.25" customHeight="1">
      <c r="A22" s="10" t="s">
        <v>31</v>
      </c>
      <c r="B22" s="8" t="s">
        <v>32</v>
      </c>
      <c r="C22" s="23">
        <v>11608.6</v>
      </c>
      <c r="D22" s="23">
        <v>10306.4</v>
      </c>
      <c r="E22" s="24">
        <f t="shared" si="0"/>
        <v>-1302.2000000000007</v>
      </c>
      <c r="F22" s="25">
        <f t="shared" si="1"/>
        <v>88.78245438726461</v>
      </c>
    </row>
    <row r="23" spans="1:6" ht="47.25">
      <c r="A23" s="10" t="s">
        <v>33</v>
      </c>
      <c r="B23" s="8" t="s">
        <v>34</v>
      </c>
      <c r="C23" s="23">
        <f>C24+C26+C25</f>
        <v>0.1</v>
      </c>
      <c r="D23" s="23">
        <f>SUM(D24:D26)</f>
        <v>4</v>
      </c>
      <c r="E23" s="24">
        <f t="shared" si="0"/>
        <v>3.9</v>
      </c>
      <c r="F23" s="25">
        <f t="shared" si="1"/>
        <v>4000</v>
      </c>
    </row>
    <row r="24" spans="1:6" ht="47.25">
      <c r="A24" s="10" t="s">
        <v>157</v>
      </c>
      <c r="B24" s="8" t="s">
        <v>158</v>
      </c>
      <c r="C24" s="23">
        <v>0.1</v>
      </c>
      <c r="D24" s="23">
        <v>0</v>
      </c>
      <c r="E24" s="24">
        <f t="shared" si="0"/>
        <v>-0.1</v>
      </c>
      <c r="F24" s="25">
        <f t="shared" si="1"/>
        <v>0</v>
      </c>
    </row>
    <row r="25" spans="1:6" ht="15.75">
      <c r="A25" s="10" t="s">
        <v>165</v>
      </c>
      <c r="B25" s="8" t="s">
        <v>166</v>
      </c>
      <c r="C25" s="23">
        <v>0</v>
      </c>
      <c r="D25" s="23">
        <v>0.1</v>
      </c>
      <c r="E25" s="24">
        <f t="shared" si="0"/>
        <v>0.1</v>
      </c>
      <c r="F25" s="25"/>
    </row>
    <row r="26" spans="1:6" ht="47.25">
      <c r="A26" s="10" t="s">
        <v>159</v>
      </c>
      <c r="B26" s="8" t="s">
        <v>160</v>
      </c>
      <c r="C26" s="23">
        <v>0</v>
      </c>
      <c r="D26" s="23">
        <v>3.9</v>
      </c>
      <c r="E26" s="24">
        <f t="shared" si="0"/>
        <v>3.9</v>
      </c>
      <c r="F26" s="25"/>
    </row>
    <row r="27" spans="1:6" ht="15.75">
      <c r="A27" s="50" t="s">
        <v>35</v>
      </c>
      <c r="B27" s="46"/>
      <c r="C27" s="47">
        <f>C28+C34+C38+C41+C45+C48+C67</f>
        <v>102297.00000000001</v>
      </c>
      <c r="D27" s="47">
        <f>D28+D34+D38+D41+D45+D48+D67</f>
        <v>145872.8</v>
      </c>
      <c r="E27" s="48">
        <f t="shared" si="0"/>
        <v>43575.799999999974</v>
      </c>
      <c r="F27" s="49">
        <f t="shared" si="1"/>
        <v>142.59733912040429</v>
      </c>
    </row>
    <row r="28" spans="1:6" ht="63">
      <c r="A28" s="10" t="s">
        <v>36</v>
      </c>
      <c r="B28" s="8" t="s">
        <v>37</v>
      </c>
      <c r="C28" s="23">
        <f>C29+C30+C31+C32+C33</f>
        <v>5121.500000000001</v>
      </c>
      <c r="D28" s="23">
        <f>D29+D30+D31+D32+D33</f>
        <v>6254.5</v>
      </c>
      <c r="E28" s="23">
        <f>E29+E30+E31+E32+E33</f>
        <v>1132.9999999999995</v>
      </c>
      <c r="F28" s="25">
        <f t="shared" si="1"/>
        <v>122.12242507078001</v>
      </c>
    </row>
    <row r="29" spans="1:6" ht="110.25" hidden="1">
      <c r="A29" s="10" t="s">
        <v>124</v>
      </c>
      <c r="B29" s="8" t="s">
        <v>125</v>
      </c>
      <c r="C29" s="23">
        <v>0</v>
      </c>
      <c r="D29" s="23">
        <v>0</v>
      </c>
      <c r="E29" s="24">
        <v>0</v>
      </c>
      <c r="F29" s="25"/>
    </row>
    <row r="30" spans="1:6" ht="31.5">
      <c r="A30" s="10" t="s">
        <v>38</v>
      </c>
      <c r="B30" s="8" t="s">
        <v>39</v>
      </c>
      <c r="C30" s="26">
        <v>26.1</v>
      </c>
      <c r="D30" s="26">
        <v>15.6</v>
      </c>
      <c r="E30" s="24">
        <f t="shared" si="0"/>
        <v>-10.500000000000002</v>
      </c>
      <c r="F30" s="25">
        <f t="shared" si="1"/>
        <v>59.77011494252873</v>
      </c>
    </row>
    <row r="31" spans="1:6" ht="141.75">
      <c r="A31" s="10" t="s">
        <v>40</v>
      </c>
      <c r="B31" s="8" t="s">
        <v>41</v>
      </c>
      <c r="C31" s="26">
        <v>4170.1</v>
      </c>
      <c r="D31" s="26">
        <v>5542.7</v>
      </c>
      <c r="E31" s="24">
        <f t="shared" si="0"/>
        <v>1372.5999999999995</v>
      </c>
      <c r="F31" s="25">
        <f t="shared" si="1"/>
        <v>132.91527781108366</v>
      </c>
    </row>
    <row r="32" spans="1:6" ht="63" hidden="1">
      <c r="A32" s="10" t="s">
        <v>126</v>
      </c>
      <c r="B32" s="12" t="s">
        <v>127</v>
      </c>
      <c r="C32" s="26">
        <v>0</v>
      </c>
      <c r="D32" s="26">
        <v>0</v>
      </c>
      <c r="E32" s="24">
        <f>D32-C32</f>
        <v>0</v>
      </c>
      <c r="F32" s="25"/>
    </row>
    <row r="33" spans="1:6" ht="126">
      <c r="A33" s="10" t="s">
        <v>42</v>
      </c>
      <c r="B33" s="8" t="s">
        <v>43</v>
      </c>
      <c r="C33" s="26">
        <v>925.3</v>
      </c>
      <c r="D33" s="26">
        <v>696.2</v>
      </c>
      <c r="E33" s="24">
        <f>D33-C33</f>
        <v>-229.0999999999999</v>
      </c>
      <c r="F33" s="25">
        <f t="shared" si="1"/>
        <v>75.24046255268563</v>
      </c>
    </row>
    <row r="34" spans="1:6" ht="31.5">
      <c r="A34" s="10" t="s">
        <v>44</v>
      </c>
      <c r="B34" s="8" t="s">
        <v>45</v>
      </c>
      <c r="C34" s="23">
        <f>C35+C36+C37</f>
        <v>22151.3</v>
      </c>
      <c r="D34" s="23">
        <f>D35+D36+D37</f>
        <v>23316.3</v>
      </c>
      <c r="E34" s="24">
        <f t="shared" si="0"/>
        <v>1165</v>
      </c>
      <c r="F34" s="25">
        <f t="shared" si="1"/>
        <v>105.25928500810335</v>
      </c>
    </row>
    <row r="35" spans="1:6" ht="31.5">
      <c r="A35" s="10" t="s">
        <v>46</v>
      </c>
      <c r="B35" s="8" t="s">
        <v>47</v>
      </c>
      <c r="C35" s="26">
        <v>2596.8</v>
      </c>
      <c r="D35" s="26">
        <v>986.2</v>
      </c>
      <c r="E35" s="24">
        <f t="shared" si="0"/>
        <v>-1610.6000000000001</v>
      </c>
      <c r="F35" s="25">
        <f t="shared" si="1"/>
        <v>37.97751078250154</v>
      </c>
    </row>
    <row r="36" spans="1:6" ht="15.75">
      <c r="A36" s="10" t="s">
        <v>48</v>
      </c>
      <c r="B36" s="8" t="s">
        <v>49</v>
      </c>
      <c r="C36" s="26">
        <v>3447</v>
      </c>
      <c r="D36" s="26">
        <v>164.4</v>
      </c>
      <c r="E36" s="24">
        <f t="shared" si="0"/>
        <v>-3282.6</v>
      </c>
      <c r="F36" s="25">
        <f t="shared" si="1"/>
        <v>4.769364664926023</v>
      </c>
    </row>
    <row r="37" spans="1:6" ht="15.75">
      <c r="A37" s="10" t="s">
        <v>50</v>
      </c>
      <c r="B37" s="8" t="s">
        <v>51</v>
      </c>
      <c r="C37" s="26">
        <v>16107.5</v>
      </c>
      <c r="D37" s="26">
        <v>22165.7</v>
      </c>
      <c r="E37" s="24">
        <f t="shared" si="0"/>
        <v>6058.200000000001</v>
      </c>
      <c r="F37" s="25">
        <f t="shared" si="1"/>
        <v>137.61105075275492</v>
      </c>
    </row>
    <row r="38" spans="1:6" ht="47.25">
      <c r="A38" s="10" t="s">
        <v>133</v>
      </c>
      <c r="B38" s="8" t="s">
        <v>52</v>
      </c>
      <c r="C38" s="23">
        <f>C39+C40</f>
        <v>15467.7</v>
      </c>
      <c r="D38" s="23">
        <f>D39+D40</f>
        <v>13452.400000000001</v>
      </c>
      <c r="E38" s="24">
        <f t="shared" si="0"/>
        <v>-2015.2999999999993</v>
      </c>
      <c r="F38" s="25">
        <f t="shared" si="1"/>
        <v>86.97091358120471</v>
      </c>
    </row>
    <row r="39" spans="1:6" ht="15.75">
      <c r="A39" s="10" t="s">
        <v>53</v>
      </c>
      <c r="B39" s="8" t="s">
        <v>54</v>
      </c>
      <c r="C39" s="26">
        <v>2279.5</v>
      </c>
      <c r="D39" s="26">
        <v>9735.7</v>
      </c>
      <c r="E39" s="24">
        <f t="shared" si="0"/>
        <v>7456.200000000001</v>
      </c>
      <c r="F39" s="25">
        <f t="shared" si="1"/>
        <v>427.09804781750387</v>
      </c>
    </row>
    <row r="40" spans="1:6" ht="15.75">
      <c r="A40" s="10" t="s">
        <v>55</v>
      </c>
      <c r="B40" s="8" t="s">
        <v>56</v>
      </c>
      <c r="C40" s="26">
        <v>13188.2</v>
      </c>
      <c r="D40" s="26">
        <v>3716.7</v>
      </c>
      <c r="E40" s="24">
        <f t="shared" si="0"/>
        <v>-9471.5</v>
      </c>
      <c r="F40" s="25">
        <f t="shared" si="1"/>
        <v>28.18201119182299</v>
      </c>
    </row>
    <row r="41" spans="1:6" ht="31.5">
      <c r="A41" s="10" t="s">
        <v>57</v>
      </c>
      <c r="B41" s="8" t="s">
        <v>58</v>
      </c>
      <c r="C41" s="23">
        <f>C43+C42+C44</f>
        <v>1633.4</v>
      </c>
      <c r="D41" s="23">
        <f>D43+D42+D44</f>
        <v>38055.899999999994</v>
      </c>
      <c r="E41" s="24">
        <f t="shared" si="0"/>
        <v>36422.49999999999</v>
      </c>
      <c r="F41" s="25">
        <f t="shared" si="1"/>
        <v>2329.857964981021</v>
      </c>
    </row>
    <row r="42" spans="1:6" ht="126" hidden="1">
      <c r="A42" s="13" t="s">
        <v>121</v>
      </c>
      <c r="B42" s="14" t="s">
        <v>120</v>
      </c>
      <c r="C42" s="23">
        <v>0</v>
      </c>
      <c r="D42" s="23">
        <v>0</v>
      </c>
      <c r="E42" s="24">
        <f t="shared" si="0"/>
        <v>0</v>
      </c>
      <c r="F42" s="25"/>
    </row>
    <row r="43" spans="1:6" ht="47.25">
      <c r="A43" s="10" t="s">
        <v>59</v>
      </c>
      <c r="B43" s="8" t="s">
        <v>60</v>
      </c>
      <c r="C43" s="26">
        <v>1633.4</v>
      </c>
      <c r="D43" s="26">
        <v>593.7</v>
      </c>
      <c r="E43" s="24">
        <f t="shared" si="0"/>
        <v>-1039.7</v>
      </c>
      <c r="F43" s="25">
        <f t="shared" si="1"/>
        <v>36.34749602057059</v>
      </c>
    </row>
    <row r="44" spans="1:6" ht="47.25">
      <c r="A44" s="27" t="s">
        <v>167</v>
      </c>
      <c r="B44" s="28" t="s">
        <v>168</v>
      </c>
      <c r="C44" s="26">
        <v>0</v>
      </c>
      <c r="D44" s="26">
        <v>37462.2</v>
      </c>
      <c r="E44" s="24">
        <f t="shared" si="0"/>
        <v>37462.2</v>
      </c>
      <c r="F44" s="25"/>
    </row>
    <row r="45" spans="1:6" ht="31.5">
      <c r="A45" s="10" t="s">
        <v>61</v>
      </c>
      <c r="B45" s="8" t="s">
        <v>62</v>
      </c>
      <c r="C45" s="23">
        <f>C46+C47</f>
        <v>66.5</v>
      </c>
      <c r="D45" s="23">
        <f>D46+D47</f>
        <v>125.9</v>
      </c>
      <c r="E45" s="24">
        <f t="shared" si="0"/>
        <v>59.400000000000006</v>
      </c>
      <c r="F45" s="25">
        <f t="shared" si="1"/>
        <v>189.3233082706767</v>
      </c>
    </row>
    <row r="46" spans="1:6" ht="58.5" customHeight="1">
      <c r="A46" s="10" t="s">
        <v>63</v>
      </c>
      <c r="B46" s="8" t="s">
        <v>64</v>
      </c>
      <c r="C46" s="26">
        <v>66.5</v>
      </c>
      <c r="D46" s="26">
        <v>32.5</v>
      </c>
      <c r="E46" s="24">
        <f t="shared" si="0"/>
        <v>-34</v>
      </c>
      <c r="F46" s="25">
        <f t="shared" si="1"/>
        <v>48.87218045112782</v>
      </c>
    </row>
    <row r="47" spans="1:6" ht="78.75">
      <c r="A47" s="29" t="s">
        <v>169</v>
      </c>
      <c r="B47" s="30" t="s">
        <v>170</v>
      </c>
      <c r="C47" s="26">
        <v>0</v>
      </c>
      <c r="D47" s="26">
        <v>93.4</v>
      </c>
      <c r="E47" s="24">
        <f t="shared" si="0"/>
        <v>93.4</v>
      </c>
      <c r="F47" s="25"/>
    </row>
    <row r="48" spans="1:6" ht="31.5">
      <c r="A48" s="10" t="s">
        <v>65</v>
      </c>
      <c r="B48" s="8" t="s">
        <v>66</v>
      </c>
      <c r="C48" s="23">
        <f>SUM(C49:C66)</f>
        <v>57816.50000000001</v>
      </c>
      <c r="D48" s="23">
        <f>SUM(D49:D66)</f>
        <v>64567.8</v>
      </c>
      <c r="E48" s="24">
        <f t="shared" si="0"/>
        <v>6751.299999999996</v>
      </c>
      <c r="F48" s="25">
        <f t="shared" si="1"/>
        <v>111.67711639410894</v>
      </c>
    </row>
    <row r="49" spans="1:6" ht="47.25">
      <c r="A49" s="10" t="s">
        <v>149</v>
      </c>
      <c r="B49" s="8" t="s">
        <v>148</v>
      </c>
      <c r="C49" s="23">
        <v>0</v>
      </c>
      <c r="D49" s="23">
        <v>38856.7</v>
      </c>
      <c r="E49" s="24"/>
      <c r="F49" s="25"/>
    </row>
    <row r="50" spans="1:6" ht="110.25">
      <c r="A50" s="29" t="s">
        <v>162</v>
      </c>
      <c r="B50" s="8" t="s">
        <v>67</v>
      </c>
      <c r="C50" s="26">
        <v>37.7</v>
      </c>
      <c r="D50" s="26">
        <v>0</v>
      </c>
      <c r="E50" s="24">
        <f t="shared" si="0"/>
        <v>-37.7</v>
      </c>
      <c r="F50" s="25">
        <f t="shared" si="1"/>
        <v>0</v>
      </c>
    </row>
    <row r="51" spans="1:6" ht="47.25" hidden="1">
      <c r="A51" s="27" t="s">
        <v>150</v>
      </c>
      <c r="B51" s="8" t="s">
        <v>171</v>
      </c>
      <c r="C51" s="26">
        <v>0</v>
      </c>
      <c r="D51" s="26">
        <v>0</v>
      </c>
      <c r="E51" s="24">
        <f t="shared" si="0"/>
        <v>0</v>
      </c>
      <c r="F51" s="25"/>
    </row>
    <row r="52" spans="1:6" ht="31.5" hidden="1">
      <c r="A52" s="10" t="s">
        <v>134</v>
      </c>
      <c r="B52" s="14" t="s">
        <v>122</v>
      </c>
      <c r="C52" s="26">
        <v>0</v>
      </c>
      <c r="D52" s="26">
        <v>0</v>
      </c>
      <c r="E52" s="24">
        <f t="shared" si="0"/>
        <v>0</v>
      </c>
      <c r="F52" s="25"/>
    </row>
    <row r="53" spans="1:6" ht="173.25">
      <c r="A53" s="10" t="s">
        <v>151</v>
      </c>
      <c r="B53" s="15" t="s">
        <v>152</v>
      </c>
      <c r="C53" s="26">
        <v>0</v>
      </c>
      <c r="D53" s="26">
        <v>1067.3</v>
      </c>
      <c r="E53" s="24">
        <f t="shared" si="0"/>
        <v>1067.3</v>
      </c>
      <c r="F53" s="25"/>
    </row>
    <row r="54" spans="1:6" ht="31.5">
      <c r="A54" s="10" t="s">
        <v>153</v>
      </c>
      <c r="B54" s="8" t="s">
        <v>154</v>
      </c>
      <c r="C54" s="26">
        <v>0</v>
      </c>
      <c r="D54" s="26">
        <v>24643.8</v>
      </c>
      <c r="E54" s="24">
        <f t="shared" si="0"/>
        <v>24643.8</v>
      </c>
      <c r="F54" s="25"/>
    </row>
    <row r="55" spans="1:6" ht="31.5" hidden="1">
      <c r="A55" s="10" t="s">
        <v>155</v>
      </c>
      <c r="B55" s="8" t="s">
        <v>156</v>
      </c>
      <c r="C55" s="26">
        <v>0</v>
      </c>
      <c r="D55" s="26">
        <v>0</v>
      </c>
      <c r="E55" s="24">
        <f t="shared" si="0"/>
        <v>0</v>
      </c>
      <c r="F55" s="25"/>
    </row>
    <row r="56" spans="1:6" ht="47.25">
      <c r="A56" s="10" t="s">
        <v>135</v>
      </c>
      <c r="B56" s="15" t="s">
        <v>123</v>
      </c>
      <c r="C56" s="26">
        <v>122</v>
      </c>
      <c r="D56" s="26">
        <v>0</v>
      </c>
      <c r="E56" s="24">
        <f t="shared" si="0"/>
        <v>-122</v>
      </c>
      <c r="F56" s="25">
        <f t="shared" si="1"/>
        <v>0</v>
      </c>
    </row>
    <row r="57" spans="1:6" ht="31.5">
      <c r="A57" s="10" t="s">
        <v>131</v>
      </c>
      <c r="B57" s="15" t="s">
        <v>130</v>
      </c>
      <c r="C57" s="26">
        <v>63</v>
      </c>
      <c r="D57" s="26">
        <v>0</v>
      </c>
      <c r="E57" s="24">
        <f>D57-C57</f>
        <v>-63</v>
      </c>
      <c r="F57" s="25">
        <f>D57/C57*100</f>
        <v>0</v>
      </c>
    </row>
    <row r="58" spans="1:6" ht="157.5">
      <c r="A58" s="10" t="s">
        <v>68</v>
      </c>
      <c r="B58" s="8" t="s">
        <v>69</v>
      </c>
      <c r="C58" s="26">
        <v>57.7</v>
      </c>
      <c r="D58" s="26">
        <v>0</v>
      </c>
      <c r="E58" s="24">
        <f t="shared" si="0"/>
        <v>-57.7</v>
      </c>
      <c r="F58" s="25">
        <f t="shared" si="1"/>
        <v>0</v>
      </c>
    </row>
    <row r="59" spans="1:6" ht="37.5" customHeight="1">
      <c r="A59" s="10" t="s">
        <v>70</v>
      </c>
      <c r="B59" s="8" t="s">
        <v>71</v>
      </c>
      <c r="C59" s="26">
        <v>0.9</v>
      </c>
      <c r="D59" s="26">
        <v>0</v>
      </c>
      <c r="E59" s="24">
        <f t="shared" si="0"/>
        <v>-0.9</v>
      </c>
      <c r="F59" s="25">
        <f t="shared" si="1"/>
        <v>0</v>
      </c>
    </row>
    <row r="60" spans="1:6" ht="47.25">
      <c r="A60" s="10" t="s">
        <v>72</v>
      </c>
      <c r="B60" s="8" t="s">
        <v>73</v>
      </c>
      <c r="C60" s="26">
        <v>395.5</v>
      </c>
      <c r="D60" s="26">
        <v>0</v>
      </c>
      <c r="E60" s="24">
        <f t="shared" si="0"/>
        <v>-395.5</v>
      </c>
      <c r="F60" s="25">
        <f t="shared" si="1"/>
        <v>0</v>
      </c>
    </row>
    <row r="61" spans="1:6" ht="47.25">
      <c r="A61" s="10" t="s">
        <v>74</v>
      </c>
      <c r="B61" s="8" t="s">
        <v>75</v>
      </c>
      <c r="C61" s="26">
        <v>56368.5</v>
      </c>
      <c r="D61" s="26">
        <v>0</v>
      </c>
      <c r="E61" s="24">
        <f t="shared" si="0"/>
        <v>-56368.5</v>
      </c>
      <c r="F61" s="25">
        <f t="shared" si="1"/>
        <v>0</v>
      </c>
    </row>
    <row r="62" spans="1:6" ht="63">
      <c r="A62" s="10" t="s">
        <v>76</v>
      </c>
      <c r="B62" s="8" t="s">
        <v>77</v>
      </c>
      <c r="C62" s="26">
        <v>6.5</v>
      </c>
      <c r="D62" s="26">
        <v>0</v>
      </c>
      <c r="E62" s="24">
        <f t="shared" si="0"/>
        <v>-6.5</v>
      </c>
      <c r="F62" s="25">
        <f t="shared" si="1"/>
        <v>0</v>
      </c>
    </row>
    <row r="63" spans="1:6" ht="82.5" customHeight="1">
      <c r="A63" s="10" t="s">
        <v>78</v>
      </c>
      <c r="B63" s="8" t="s">
        <v>79</v>
      </c>
      <c r="C63" s="26">
        <v>309</v>
      </c>
      <c r="D63" s="26">
        <v>0</v>
      </c>
      <c r="E63" s="24">
        <f t="shared" si="0"/>
        <v>-309</v>
      </c>
      <c r="F63" s="25">
        <f t="shared" si="1"/>
        <v>0</v>
      </c>
    </row>
    <row r="64" spans="1:6" ht="78.75" hidden="1">
      <c r="A64" s="10" t="s">
        <v>80</v>
      </c>
      <c r="B64" s="8" t="s">
        <v>81</v>
      </c>
      <c r="C64" s="26">
        <v>0</v>
      </c>
      <c r="D64" s="26">
        <v>0</v>
      </c>
      <c r="E64" s="24">
        <f t="shared" si="0"/>
        <v>0</v>
      </c>
      <c r="F64" s="25"/>
    </row>
    <row r="65" spans="1:6" ht="126">
      <c r="A65" s="10" t="s">
        <v>82</v>
      </c>
      <c r="B65" s="8" t="s">
        <v>83</v>
      </c>
      <c r="C65" s="26">
        <v>98.4</v>
      </c>
      <c r="D65" s="26">
        <v>0</v>
      </c>
      <c r="E65" s="24">
        <f t="shared" si="0"/>
        <v>-98.4</v>
      </c>
      <c r="F65" s="25">
        <f t="shared" si="1"/>
        <v>0</v>
      </c>
    </row>
    <row r="66" spans="1:6" ht="31.5">
      <c r="A66" s="10" t="s">
        <v>84</v>
      </c>
      <c r="B66" s="8" t="s">
        <v>85</v>
      </c>
      <c r="C66" s="26">
        <v>357.3</v>
      </c>
      <c r="D66" s="26">
        <v>0</v>
      </c>
      <c r="E66" s="24">
        <f t="shared" si="0"/>
        <v>-357.3</v>
      </c>
      <c r="F66" s="25">
        <f t="shared" si="1"/>
        <v>0</v>
      </c>
    </row>
    <row r="67" spans="1:6" ht="15.75">
      <c r="A67" s="10" t="s">
        <v>86</v>
      </c>
      <c r="B67" s="8" t="s">
        <v>87</v>
      </c>
      <c r="C67" s="23">
        <f>C68+C69</f>
        <v>40.099999999999994</v>
      </c>
      <c r="D67" s="23">
        <f>D68+D69</f>
        <v>100</v>
      </c>
      <c r="E67" s="24">
        <f t="shared" si="0"/>
        <v>59.900000000000006</v>
      </c>
      <c r="F67" s="25">
        <f t="shared" si="1"/>
        <v>249.37655860349133</v>
      </c>
    </row>
    <row r="68" spans="1:6" ht="15.75">
      <c r="A68" s="10" t="s">
        <v>88</v>
      </c>
      <c r="B68" s="8" t="s">
        <v>89</v>
      </c>
      <c r="C68" s="26">
        <v>-23.8</v>
      </c>
      <c r="D68" s="26">
        <v>82.5</v>
      </c>
      <c r="E68" s="24">
        <f t="shared" si="0"/>
        <v>106.3</v>
      </c>
      <c r="F68" s="25">
        <f t="shared" si="1"/>
        <v>-346.63865546218483</v>
      </c>
    </row>
    <row r="69" spans="1:6" ht="15.75">
      <c r="A69" s="10" t="s">
        <v>90</v>
      </c>
      <c r="B69" s="8" t="s">
        <v>91</v>
      </c>
      <c r="C69" s="26">
        <v>63.9</v>
      </c>
      <c r="D69" s="26">
        <v>17.5</v>
      </c>
      <c r="E69" s="24">
        <f aca="true" t="shared" si="2" ref="E69:E91">D69-C69</f>
        <v>-46.4</v>
      </c>
      <c r="F69" s="25">
        <f aca="true" t="shared" si="3" ref="F69:F91">D69/C69*100</f>
        <v>27.386541471048513</v>
      </c>
    </row>
    <row r="70" spans="1:6" ht="15.75">
      <c r="A70" s="50" t="s">
        <v>110</v>
      </c>
      <c r="B70" s="46" t="s">
        <v>111</v>
      </c>
      <c r="C70" s="31">
        <f>C71+C81+C86+C88+C90</f>
        <v>6809952.4</v>
      </c>
      <c r="D70" s="31">
        <f>D71+D81+D86+D88+D90+D85</f>
        <v>9444520.799999999</v>
      </c>
      <c r="E70" s="48">
        <f t="shared" si="2"/>
        <v>2634568.3999999985</v>
      </c>
      <c r="F70" s="49">
        <f t="shared" si="3"/>
        <v>138.687031057662</v>
      </c>
    </row>
    <row r="71" spans="1:6" ht="47.25">
      <c r="A71" s="10" t="s">
        <v>112</v>
      </c>
      <c r="B71" s="8" t="s">
        <v>113</v>
      </c>
      <c r="C71" s="9">
        <f>C72+C78+C79+C80</f>
        <v>6501348.8</v>
      </c>
      <c r="D71" s="9">
        <f>D72+D78+D79+D80</f>
        <v>8798284.9</v>
      </c>
      <c r="E71" s="24">
        <f t="shared" si="2"/>
        <v>2296936.1000000006</v>
      </c>
      <c r="F71" s="25">
        <f t="shared" si="3"/>
        <v>135.33014718422737</v>
      </c>
    </row>
    <row r="72" spans="1:6" ht="31.5">
      <c r="A72" s="10" t="s">
        <v>114</v>
      </c>
      <c r="B72" s="8" t="s">
        <v>136</v>
      </c>
      <c r="C72" s="9">
        <f>SUM(C73:C75)</f>
        <v>5102913</v>
      </c>
      <c r="D72" s="9">
        <f>SUM(D73:D77)</f>
        <v>5991701.5</v>
      </c>
      <c r="E72" s="24">
        <f t="shared" si="2"/>
        <v>888788.5</v>
      </c>
      <c r="F72" s="25">
        <f t="shared" si="3"/>
        <v>117.41727715130554</v>
      </c>
    </row>
    <row r="73" spans="1:6" ht="31.5">
      <c r="A73" s="10" t="s">
        <v>115</v>
      </c>
      <c r="B73" s="8" t="s">
        <v>137</v>
      </c>
      <c r="C73" s="9">
        <v>4934181</v>
      </c>
      <c r="D73" s="32">
        <v>5468400</v>
      </c>
      <c r="E73" s="24">
        <f t="shared" si="2"/>
        <v>534219</v>
      </c>
      <c r="F73" s="25">
        <f t="shared" si="3"/>
        <v>110.82690318818868</v>
      </c>
    </row>
    <row r="74" spans="1:6" ht="31.5">
      <c r="A74" s="10" t="s">
        <v>116</v>
      </c>
      <c r="B74" s="8" t="s">
        <v>138</v>
      </c>
      <c r="C74" s="9">
        <v>0</v>
      </c>
      <c r="D74" s="32">
        <v>129660</v>
      </c>
      <c r="E74" s="24">
        <f t="shared" si="2"/>
        <v>129660</v>
      </c>
      <c r="F74" s="25"/>
    </row>
    <row r="75" spans="1:6" ht="63">
      <c r="A75" s="10" t="s">
        <v>132</v>
      </c>
      <c r="B75" s="8" t="s">
        <v>139</v>
      </c>
      <c r="C75" s="9">
        <v>168732</v>
      </c>
      <c r="D75" s="32">
        <v>285756</v>
      </c>
      <c r="E75" s="24">
        <f t="shared" si="2"/>
        <v>117024</v>
      </c>
      <c r="F75" s="25">
        <f t="shared" si="3"/>
        <v>169.3549534172534</v>
      </c>
    </row>
    <row r="76" spans="1:6" ht="141.75">
      <c r="A76" s="10" t="s">
        <v>172</v>
      </c>
      <c r="B76" s="8" t="s">
        <v>173</v>
      </c>
      <c r="C76" s="9"/>
      <c r="D76" s="32">
        <v>88000</v>
      </c>
      <c r="E76" s="24">
        <f t="shared" si="2"/>
        <v>88000</v>
      </c>
      <c r="F76" s="25"/>
    </row>
    <row r="77" spans="1:6" ht="157.5">
      <c r="A77" s="10" t="s">
        <v>174</v>
      </c>
      <c r="B77" s="8" t="s">
        <v>175</v>
      </c>
      <c r="C77" s="9"/>
      <c r="D77" s="32">
        <v>19885.5</v>
      </c>
      <c r="E77" s="24">
        <f t="shared" si="2"/>
        <v>19885.5</v>
      </c>
      <c r="F77" s="25"/>
    </row>
    <row r="78" spans="1:6" ht="47.25">
      <c r="A78" s="10" t="s">
        <v>117</v>
      </c>
      <c r="B78" s="8" t="s">
        <v>140</v>
      </c>
      <c r="C78" s="9">
        <v>548939.7</v>
      </c>
      <c r="D78" s="32">
        <v>1789783.2</v>
      </c>
      <c r="E78" s="24">
        <f t="shared" si="2"/>
        <v>1240843.5</v>
      </c>
      <c r="F78" s="25">
        <f t="shared" si="3"/>
        <v>326.04368020749826</v>
      </c>
    </row>
    <row r="79" spans="1:6" ht="31.5">
      <c r="A79" s="10" t="s">
        <v>118</v>
      </c>
      <c r="B79" s="8" t="s">
        <v>141</v>
      </c>
      <c r="C79" s="9">
        <v>671565.8</v>
      </c>
      <c r="D79" s="32">
        <v>734912.4</v>
      </c>
      <c r="E79" s="24">
        <f t="shared" si="2"/>
        <v>63346.59999999998</v>
      </c>
      <c r="F79" s="25">
        <f t="shared" si="3"/>
        <v>109.43267212237431</v>
      </c>
    </row>
    <row r="80" spans="1:6" ht="15.75">
      <c r="A80" s="10" t="s">
        <v>119</v>
      </c>
      <c r="B80" s="8" t="s">
        <v>142</v>
      </c>
      <c r="C80" s="9">
        <v>177930.3</v>
      </c>
      <c r="D80" s="32">
        <v>281887.8</v>
      </c>
      <c r="E80" s="24">
        <f t="shared" si="2"/>
        <v>103957.5</v>
      </c>
      <c r="F80" s="25">
        <f t="shared" si="3"/>
        <v>158.42596792114665</v>
      </c>
    </row>
    <row r="81" spans="1:6" ht="47.25">
      <c r="A81" s="10" t="s">
        <v>92</v>
      </c>
      <c r="B81" s="8" t="s">
        <v>93</v>
      </c>
      <c r="C81" s="9">
        <f>C82</f>
        <v>21081.9</v>
      </c>
      <c r="D81" s="9">
        <f>D82</f>
        <v>16341.5</v>
      </c>
      <c r="E81" s="24">
        <f t="shared" si="2"/>
        <v>-4740.4000000000015</v>
      </c>
      <c r="F81" s="25">
        <f t="shared" si="3"/>
        <v>77.5143606600923</v>
      </c>
    </row>
    <row r="82" spans="1:6" ht="63">
      <c r="A82" s="10" t="s">
        <v>94</v>
      </c>
      <c r="B82" s="8" t="s">
        <v>143</v>
      </c>
      <c r="C82" s="9">
        <f>SUM(C83:C84)</f>
        <v>21081.9</v>
      </c>
      <c r="D82" s="9">
        <f>SUM(D83:D84)</f>
        <v>16341.5</v>
      </c>
      <c r="E82" s="24">
        <f t="shared" si="2"/>
        <v>-4740.4000000000015</v>
      </c>
      <c r="F82" s="25">
        <f t="shared" si="3"/>
        <v>77.5143606600923</v>
      </c>
    </row>
    <row r="83" spans="1:6" ht="63">
      <c r="A83" s="10" t="s">
        <v>95</v>
      </c>
      <c r="B83" s="8" t="s">
        <v>144</v>
      </c>
      <c r="C83" s="9">
        <v>11300</v>
      </c>
      <c r="D83" s="32">
        <v>-184.7</v>
      </c>
      <c r="E83" s="24">
        <f t="shared" si="2"/>
        <v>-11484.7</v>
      </c>
      <c r="F83" s="25">
        <f t="shared" si="3"/>
        <v>-1.6345132743362831</v>
      </c>
    </row>
    <row r="84" spans="1:6" ht="173.25">
      <c r="A84" s="10" t="s">
        <v>176</v>
      </c>
      <c r="B84" s="8" t="s">
        <v>177</v>
      </c>
      <c r="C84" s="9">
        <v>9781.9</v>
      </c>
      <c r="D84" s="32">
        <v>16526.2</v>
      </c>
      <c r="E84" s="24">
        <f t="shared" si="2"/>
        <v>6744.300000000001</v>
      </c>
      <c r="F84" s="25">
        <f t="shared" si="3"/>
        <v>168.94672814074977</v>
      </c>
    </row>
    <row r="85" spans="1:6" ht="31.5">
      <c r="A85" s="10" t="s">
        <v>161</v>
      </c>
      <c r="B85" s="8" t="s">
        <v>178</v>
      </c>
      <c r="C85" s="9"/>
      <c r="D85" s="32">
        <v>10036.2</v>
      </c>
      <c r="E85" s="24">
        <f t="shared" si="2"/>
        <v>10036.2</v>
      </c>
      <c r="F85" s="25"/>
    </row>
    <row r="86" spans="1:6" ht="31.5">
      <c r="A86" s="10" t="s">
        <v>96</v>
      </c>
      <c r="B86" s="8" t="s">
        <v>97</v>
      </c>
      <c r="C86" s="9">
        <f>C87</f>
        <v>5043.6</v>
      </c>
      <c r="D86" s="9">
        <f>D87</f>
        <v>4150</v>
      </c>
      <c r="E86" s="24">
        <f t="shared" si="2"/>
        <v>-893.6000000000004</v>
      </c>
      <c r="F86" s="25">
        <f t="shared" si="3"/>
        <v>82.2824966293917</v>
      </c>
    </row>
    <row r="87" spans="1:6" ht="31.5">
      <c r="A87" s="10" t="s">
        <v>98</v>
      </c>
      <c r="B87" s="8" t="s">
        <v>145</v>
      </c>
      <c r="C87" s="11">
        <v>5043.6</v>
      </c>
      <c r="D87" s="33">
        <v>4150</v>
      </c>
      <c r="E87" s="24">
        <f t="shared" si="2"/>
        <v>-893.6000000000004</v>
      </c>
      <c r="F87" s="25">
        <f t="shared" si="3"/>
        <v>82.2824966293917</v>
      </c>
    </row>
    <row r="88" spans="1:6" ht="141.75">
      <c r="A88" s="10" t="s">
        <v>99</v>
      </c>
      <c r="B88" s="8" t="s">
        <v>100</v>
      </c>
      <c r="C88" s="9">
        <f>C89</f>
        <v>390582.4</v>
      </c>
      <c r="D88" s="9">
        <f>D89</f>
        <v>652121.2</v>
      </c>
      <c r="E88" s="24">
        <f t="shared" si="2"/>
        <v>261538.79999999993</v>
      </c>
      <c r="F88" s="25">
        <f t="shared" si="3"/>
        <v>166.96123532447953</v>
      </c>
    </row>
    <row r="89" spans="1:6" ht="126">
      <c r="A89" s="10" t="s">
        <v>146</v>
      </c>
      <c r="B89" s="8" t="s">
        <v>179</v>
      </c>
      <c r="C89" s="9">
        <v>390582.4</v>
      </c>
      <c r="D89" s="32">
        <v>652121.2</v>
      </c>
      <c r="E89" s="24">
        <f t="shared" si="2"/>
        <v>261538.79999999993</v>
      </c>
      <c r="F89" s="25">
        <f t="shared" si="3"/>
        <v>166.96123532447953</v>
      </c>
    </row>
    <row r="90" spans="1:6" ht="63">
      <c r="A90" s="10" t="s">
        <v>101</v>
      </c>
      <c r="B90" s="8" t="s">
        <v>102</v>
      </c>
      <c r="C90" s="9">
        <f>C91</f>
        <v>-108104.3</v>
      </c>
      <c r="D90" s="9">
        <f>D91</f>
        <v>-36413</v>
      </c>
      <c r="E90" s="24">
        <f t="shared" si="2"/>
        <v>71691.3</v>
      </c>
      <c r="F90" s="25">
        <f t="shared" si="3"/>
        <v>33.68321149112477</v>
      </c>
    </row>
    <row r="91" spans="1:6" ht="63">
      <c r="A91" s="10" t="s">
        <v>103</v>
      </c>
      <c r="B91" s="8" t="s">
        <v>147</v>
      </c>
      <c r="C91" s="9">
        <v>-108104.3</v>
      </c>
      <c r="D91" s="32">
        <v>-36413</v>
      </c>
      <c r="E91" s="24">
        <f t="shared" si="2"/>
        <v>71691.3</v>
      </c>
      <c r="F91" s="25">
        <f t="shared" si="3"/>
        <v>33.68321149112477</v>
      </c>
    </row>
  </sheetData>
  <sheetProtection/>
  <mergeCells count="6">
    <mergeCell ref="A1:F1"/>
    <mergeCell ref="A3:A4"/>
    <mergeCell ref="B3:B4"/>
    <mergeCell ref="C3:C4"/>
    <mergeCell ref="E3:F3"/>
    <mergeCell ref="D3:D4"/>
  </mergeCells>
  <printOptions/>
  <pageMargins left="0.4724409448818898" right="0.2362204724409449" top="0" bottom="0" header="0.15748031496062992" footer="0.1968503937007874"/>
  <pageSetup firstPageNumber="2" useFirstPageNumber="1" fitToHeight="0" fitToWidth="1"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Peteneva</cp:lastModifiedBy>
  <cp:lastPrinted>2020-09-23T08:14:02Z</cp:lastPrinted>
  <dcterms:created xsi:type="dcterms:W3CDTF">2016-04-05T04:35:34Z</dcterms:created>
  <dcterms:modified xsi:type="dcterms:W3CDTF">2020-09-23T09:55:36Z</dcterms:modified>
  <cp:category/>
  <cp:version/>
  <cp:contentType/>
  <cp:contentStatus/>
</cp:coreProperties>
</file>