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КБ РА" sheetId="1" r:id="rId1"/>
  </sheets>
  <definedNames>
    <definedName name="_xlnm.Print_Titles" localSheetId="0">'КБ РА'!$3:$4</definedName>
    <definedName name="_xlnm.Print_Area" localSheetId="0">'КБ РА'!$A$1:$F$109</definedName>
  </definedNames>
  <calcPr fullCalcOnLoad="1"/>
</workbook>
</file>

<file path=xl/sharedStrings.xml><?xml version="1.0" encoding="utf-8"?>
<sst xmlns="http://schemas.openxmlformats.org/spreadsheetml/2006/main" count="232" uniqueCount="232">
  <si>
    <t>Доходы бюджета - Всего</t>
  </si>
  <si>
    <t>00085000000000000000</t>
  </si>
  <si>
    <t>НАЛОГОВЫЕ И НЕНАЛОГОВЫЕ ДОХОДЫ</t>
  </si>
  <si>
    <t>00010000000000000000</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</si>
  <si>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</si>
  <si>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</si>
  <si>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</si>
  <si>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</si>
  <si>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</si>
  <si>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</si>
  <si>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</si>
  <si>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</si>
  <si>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</si>
  <si>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</si>
  <si>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</si>
  <si>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</si>
  <si>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</si>
  <si>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</si>
  <si>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</si>
  <si>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</si>
  <si>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</si>
  <si>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</si>
  <si>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</si>
  <si>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</si>
  <si>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</si>
  <si>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</si>
  <si>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</si>
  <si>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</si>
  <si>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</si>
  <si>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</si>
  <si>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</si>
  <si>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</si>
  <si>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</si>
  <si>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</si>
  <si>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</si>
  <si>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</si>
  <si>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</si>
  <si>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</si>
  <si>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</si>
  <si>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</si>
  <si>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</si>
  <si>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</si>
  <si>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</si>
  <si>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</si>
  <si>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</si>
  <si>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</si>
  <si>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</si>
  <si>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</si>
  <si>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</si>
  <si>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</si>
  <si>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</si>
  <si>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</si>
  <si>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</si>
  <si>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</si>
  <si>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</si>
  <si>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</si>
  <si>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</si>
  <si>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</si>
  <si>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</si>
  <si>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</si>
  <si>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</si>
  <si>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</si>
  <si>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</si>
  <si>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</si>
  <si>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</si>
  <si>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</si>
  <si>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</si>
  <si>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</si>
  <si>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</si>
  <si>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</si>
  <si>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</si>
  <si>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00011603000000000140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</si>
  <si>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</si>
  <si>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</si>
  <si>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</si>
  <si>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</si>
  <si>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</si>
  <si>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</si>
  <si>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</si>
  <si>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</si>
  <si>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</si>
  <si>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</si>
  <si>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</si>
  <si>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</si>
  <si>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</si>
  <si>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</si>
  <si>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</si>
  <si>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</si>
  <si>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Прочие поступления от денежных взысканий (штрафов) и иных сумм в возмещение ущерба</t>
  </si>
  <si>
    <t>00011690000000000140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</si>
  <si>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</si>
  <si>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</si>
  <si>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</si>
  <si>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</si>
  <si>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</si>
  <si>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</si>
  <si>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</si>
  <si>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</si>
  <si>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</si>
  <si>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</si>
  <si>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</si>
  <si>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</si>
  <si>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</si>
  <si>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</si>
  <si>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</si>
  <si>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</si>
  <si>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</si>
  <si>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</si>
  <si>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</si>
  <si>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</si>
  <si>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</si>
  <si>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</si>
  <si>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</si>
  <si>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</si>
  <si>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</si>
  <si>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</si>
  <si>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</si>
  <si>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</si>
  <si>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</si>
  <si>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</si>
  <si>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</si>
  <si>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</si>
  <si>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</si>
  <si>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</si>
  <si>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00011618000000000140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</si>
  <si>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</si>
  <si>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</si>
  <si>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Дотации бюджетам на частичную компенсацию дополнительных расходов на повышение оплаты труда работников бюджетной сферы</t>
  </si>
  <si>
    <t>Налог, взимаемый в связи с применением упрощенной системы налогообложения</t>
  </si>
  <si>
    <t>00010501000000000110</t>
  </si>
  <si>
    <t>Единый налог на вмененный доход для отдельных видов деятельности</t>
  </si>
  <si>
    <t>00010502000020000110</t>
  </si>
  <si>
    <t>Налог, взимаемый в связи с применением патентной системы налогообложения</t>
  </si>
  <si>
    <t>00010504000020000110</t>
  </si>
  <si>
    <t>Налог на имущество физических лиц</t>
  </si>
  <si>
    <t>00010601000000000110</t>
  </si>
  <si>
    <t>Земельный налог</t>
  </si>
  <si>
    <t>00010606000000000110</t>
  </si>
  <si>
    <t>Налог на добычу полезных ископаемых</t>
  </si>
  <si>
    <t>00010701000010000110</t>
  </si>
  <si>
    <t>Государственная пошлина по делам, рассматриваемым в судах общей юрисдикции, мировыми судьями</t>
  </si>
  <si>
    <t>00010803000010000110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</si>
  <si>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</si>
  <si>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</si>
  <si>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Платежи от государственных и муниципальных унитарных проедприятий</t>
  </si>
  <si>
    <t>00011107000000000120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</si>
  <si>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</si>
  <si>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00011108000000000120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</si>
  <si>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</si>
  <si>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</si>
  <si>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</si>
  <si>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</si>
  <si>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</si>
  <si>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</si>
  <si>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</si>
  <si>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</si>
  <si>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</si>
  <si>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</si>
  <si>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Суммы по искам о возмещении вреда, причиненного окружающей среде</t>
  </si>
  <si>
    <t>00011635000000000140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</si>
  <si>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</si>
  <si>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</si>
  <si>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Средства самообложения граждан</t>
  </si>
  <si>
    <t>00011714000000000180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</si>
  <si>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</si>
  <si>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</si>
  <si>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</si>
  <si>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00011641000010000140</t>
  </si>
  <si>
    <t>Денежные взыскания (штрафы) за нарушение законодательства Российской Федерации об электроэнергетике</t>
  </si>
  <si>
    <t>00020400000000000000</t>
  </si>
  <si>
    <t>Безвозмездные поступления от негосударственных организаций</t>
  </si>
  <si>
    <t>00011623000000000140</t>
  </si>
  <si>
    <t>Доходы от возмещения ущерба при возникновении страховых случаев</t>
  </si>
  <si>
    <t>ДОХОДЫ ОТ ОКАЗАНИЯ ПЛАТНЫХ УСЛУГ И КОМПЕНСАЦИИ ЗАТРАТ ГОСУДАРСТВА</t>
  </si>
  <si>
    <t xml:space="preserve">Денежные взыскания (штрафы) за нарушение законодательства о налогах и сборах </t>
  </si>
  <si>
    <t>Денежные взыскания (штрафы) за нарушение бюджетного законодательства  Российской Федерации</t>
  </si>
  <si>
    <t>00020210000000000150</t>
  </si>
  <si>
    <t>00020215001000000150</t>
  </si>
  <si>
    <t>00020215002000000150</t>
  </si>
  <si>
    <t>00020215009000000150</t>
  </si>
  <si>
    <t>00020220000000000150</t>
  </si>
  <si>
    <t>00020230000000000150</t>
  </si>
  <si>
    <t>00020240000000000150</t>
  </si>
  <si>
    <t>00020302000020000150</t>
  </si>
  <si>
    <t>00020302010020000150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</si>
  <si>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</si>
  <si>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</si>
  <si>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</si>
  <si>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</si>
  <si>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</si>
  <si>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</si>
  <si>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00021902000020000150</t>
  </si>
  <si>
    <t>00020702000020000150</t>
  </si>
  <si>
    <t>Административные штрафы, установленные Кодексом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</si>
  <si>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</si>
  <si>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00011607000010000140</t>
  </si>
  <si>
    <t>Платежи в целях возмещения причиненного ущерба (убытков)</t>
  </si>
  <si>
    <t>00011610000000000140</t>
  </si>
  <si>
    <t>Платежи, уплачиваемые в целях возмещения вреда</t>
  </si>
  <si>
    <t>00011611000000000140</t>
  </si>
  <si>
    <t>00011105300000000120</t>
  </si>
  <si>
    <t>Доходы от приватизации имущества, находящегося в государственной и муниципальной собственности</t>
  </si>
  <si>
    <t>00011413000000000000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</si>
  <si>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</si>
  <si>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</si>
  <si>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Административные штрафы, установленные законами субъектов Российской Федерации об административных правонарушениях</t>
  </si>
  <si>
    <t>00011602000020000140</t>
  </si>
  <si>
    <t>00011601000010000140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</si>
  <si>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</si>
  <si>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00011609000000000140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</si>
  <si>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</si>
  <si>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</si>
  <si>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</si>
  <si>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</si>
  <si>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</si>
  <si>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</si>
  <si>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Прочие безвозмездные поступления в бюджеты муниципальных районов</t>
  </si>
  <si>
    <t>00020705000050000150</t>
  </si>
  <si>
    <t>00020705000100000150</t>
  </si>
  <si>
    <t>Сведения об исполнении консолидированного бюджета Республики Алтай по доходам в разрезе видов доходов за 9 месяцев 2020 года в сравнении с 9 месяцами  2019 года</t>
  </si>
  <si>
    <t>Исполнено на 01.10.2019 года</t>
  </si>
  <si>
    <t>Исполнено на 01.10.2020 года</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</si>
  <si>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</si>
  <si>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00020215857000000150</t>
  </si>
  <si>
    <t>Прочие безвозмездные поступления в бюджеты городских округов</t>
  </si>
  <si>
    <t>00020704000040000150</t>
  </si>
  <si>
    <t>Прочие безвозмездные поступления в бюджеты сельских поселений в том числе от денежных пожертвований, предоставляемых физическими лицами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</si>
  <si>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</si>
  <si>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00011800000000000000</t>
  </si>
  <si>
    <t>Налог на игорный бизнес</t>
  </si>
  <si>
    <t>00010605000020000110</t>
  </si>
  <si>
    <t>0,0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</si>
</sst>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 ###\ ##0.00"/>
    <numFmt numFmtId="173" formatCode="#,000.00"/>
    <numFmt numFmtId="174" formatCode="#,##0.00_р_."/>
    <numFmt numFmtId="175" formatCode="#,##0.0_р_."/>
    <numFmt numFmtId="176" formatCode="#,##0.0"/>
    <numFmt numFmtId="177" formatCode="#,##0.000_р_."/>
    <numFmt numFmtId="178" formatCode="#,##0.0000_р_."/>
    <numFmt numFmtId="179" formatCode="#,##0.00000_р_."/>
    <numFmt numFmtId="180" formatCode="#,##0.000000_р_."/>
    <numFmt numFmtId="181" formatCode="#,##0.000"/>
    <numFmt numFmtId="182" formatCode="#,##0.0000"/>
    <numFmt numFmtId="183" formatCode="_-* #,##0.0\ _₽_-;\-* #,##0.0\ _₽_-;_-* &quot;-&quot;?\ _₽_-;_-@_-"/>
    <numFmt numFmtId="184" formatCode="[$-FC19]d\ mmmm\ yyyy\ &quot;г.&quot;"/>
    <numFmt numFmtId="185" formatCode="#,##0.0\ _₽"/>
    <numFmt numFmtId="186" formatCode="#,##0.000\ _₽;\-#,##0.000\ _₽"/>
    <numFmt numFmtId="187" formatCode="#,##0.000\ _₽"/>
    <numFmt numFmtId="188" formatCode="#,##0.0_ ;[Red]\-#,##0.0\ "/>
  </numFmts>
  <fonts count="46">
    <font>
      <sz val="11"/>
      <color theme="1"/>
      <name val="Calibri"/>
      <family val="2"/>
    </font>
    <font>
      <sz val="11"/>
      <color indexed="8"/>
      <name val="Calibri"/>
      <family val="2"/>
    </font>
    <font>
      <sz val="10"/>
      <name val="Times New Roman"/>
      <family val="1"/>
    </font>
    <font>
      <sz val="8"/>
      <name val="Times New Roman"/>
      <family val="1"/>
    </font>
    <font>
      <sz val="8"/>
      <name val="Arial"/>
      <family val="2"/>
    </font>
    <font>
      <sz val="12"/>
      <name val="Times New Roman"/>
      <family val="1"/>
    </font>
    <font>
      <b/>
      <sz val="16"/>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2"/>
      <color indexed="8"/>
      <name val="Times New Roman"/>
      <family val="1"/>
    </font>
    <font>
      <sz val="12"/>
      <name val="Calibri"/>
      <family val="2"/>
    </font>
    <font>
      <sz val="11"/>
      <name val="Calibri"/>
      <family val="2"/>
    </font>
    <font>
      <b/>
      <sz val="1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BFC5D2"/>
      </left>
      <right style="thin">
        <color rgb="FFBFC5D2"/>
      </right>
      <top style="thin">
        <color rgb="FFBFC5D2"/>
      </top>
      <bottom style="thin">
        <color rgb="FFBFC5D2"/>
      </bottom>
    </border>
    <border>
      <left>
        <color indexed="63"/>
      </left>
      <right style="thin">
        <color rgb="FFBFC5D2"/>
      </right>
      <top style="thin">
        <color rgb="FFBFC5D2"/>
      </top>
      <bottom style="thin">
        <color rgb="FFBFC5D2"/>
      </bottom>
    </border>
    <border>
      <left style="thin"/>
      <right style="thin"/>
      <top style="thin"/>
      <bottom>
        <color indexed="63"/>
      </bottom>
    </border>
    <border>
      <left style="thin"/>
      <right style="thin"/>
      <top>
        <color indexed="63"/>
      </top>
      <bottom style="thin"/>
    </border>
    <border>
      <left style="thin">
        <color indexed="9"/>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 fillId="0" borderId="1">
      <alignment horizontal="center" vertical="top" wrapText="1"/>
      <protection/>
    </xf>
    <xf numFmtId="0" fontId="4" fillId="0" borderId="2">
      <alignment horizontal="center"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3" applyNumberFormat="0" applyAlignment="0" applyProtection="0"/>
    <xf numFmtId="0" fontId="31" fillId="27" borderId="4" applyNumberFormat="0" applyAlignment="0" applyProtection="0"/>
    <xf numFmtId="0" fontId="32" fillId="27"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8" borderId="9"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6">
    <xf numFmtId="0" fontId="0" fillId="0" borderId="0" xfId="0" applyFont="1" applyAlignment="1">
      <alignment/>
    </xf>
    <xf numFmtId="0" fontId="2" fillId="0" borderId="0" xfId="0" applyFont="1" applyFill="1" applyAlignment="1">
      <alignment wrapText="1"/>
    </xf>
    <xf numFmtId="0" fontId="3" fillId="0" borderId="0" xfId="0" applyFont="1" applyFill="1" applyAlignment="1">
      <alignment wrapText="1"/>
    </xf>
    <xf numFmtId="0" fontId="5" fillId="0" borderId="12" xfId="0" applyFont="1" applyFill="1" applyBorder="1" applyAlignment="1">
      <alignment horizontal="center" vertical="center" wrapText="1"/>
    </xf>
    <xf numFmtId="175"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0" xfId="0" applyFont="1" applyFill="1" applyAlignment="1">
      <alignment horizontal="justify" vertical="top" wrapText="1"/>
    </xf>
    <xf numFmtId="0" fontId="5" fillId="0" borderId="12" xfId="0" applyFont="1" applyFill="1" applyBorder="1" applyAlignment="1">
      <alignment horizontal="justify" vertical="top" wrapText="1"/>
    </xf>
    <xf numFmtId="0" fontId="5" fillId="0" borderId="12" xfId="0" applyNumberFormat="1" applyFont="1" applyFill="1" applyBorder="1" applyAlignment="1">
      <alignment horizontal="justify" vertical="top" wrapText="1"/>
    </xf>
    <xf numFmtId="183" fontId="5" fillId="0" borderId="12" xfId="0" applyNumberFormat="1" applyFont="1" applyFill="1" applyBorder="1" applyAlignment="1">
      <alignment horizontal="center" vertical="center"/>
    </xf>
    <xf numFmtId="49" fontId="5" fillId="0" borderId="0" xfId="0" applyNumberFormat="1" applyFont="1" applyFill="1" applyAlignment="1">
      <alignment horizontal="center" wrapText="1"/>
    </xf>
    <xf numFmtId="49" fontId="5" fillId="0" borderId="0" xfId="0" applyNumberFormat="1" applyFont="1" applyFill="1" applyAlignment="1">
      <alignment horizontal="center" vertical="center"/>
    </xf>
    <xf numFmtId="49" fontId="5" fillId="0" borderId="12" xfId="0" applyNumberFormat="1" applyFont="1" applyFill="1" applyBorder="1" applyAlignment="1">
      <alignment horizontal="center" vertical="center"/>
    </xf>
    <xf numFmtId="0" fontId="24" fillId="0" borderId="0" xfId="0" applyFont="1" applyFill="1" applyAlignment="1">
      <alignment horizontal="center" vertical="top" wrapText="1"/>
    </xf>
    <xf numFmtId="49" fontId="5" fillId="33" borderId="12" xfId="0" applyNumberFormat="1" applyFont="1" applyFill="1" applyBorder="1" applyAlignment="1">
      <alignment horizontal="center" vertical="center" wrapText="1"/>
    </xf>
    <xf numFmtId="0" fontId="45" fillId="33" borderId="13" xfId="0" applyFont="1" applyFill="1" applyBorder="1" applyAlignment="1">
      <alignment horizontal="center" vertical="top" wrapText="1"/>
    </xf>
    <xf numFmtId="0" fontId="45" fillId="33" borderId="13" xfId="0" applyFont="1" applyFill="1" applyBorder="1" applyAlignment="1">
      <alignment horizontal="left" vertical="top" wrapText="1"/>
    </xf>
    <xf numFmtId="0" fontId="5" fillId="33" borderId="12" xfId="0" applyFont="1" applyFill="1" applyBorder="1" applyAlignment="1">
      <alignment horizontal="justify" vertical="top" wrapText="1"/>
    </xf>
    <xf numFmtId="0" fontId="45" fillId="33" borderId="13" xfId="0" applyFont="1" applyFill="1" applyBorder="1" applyAlignment="1">
      <alignment horizontal="center" vertical="center" wrapText="1"/>
    </xf>
    <xf numFmtId="0" fontId="5" fillId="33" borderId="12" xfId="0" applyFont="1" applyFill="1" applyBorder="1" applyAlignment="1">
      <alignment horizontal="left" vertical="top" wrapText="1"/>
    </xf>
    <xf numFmtId="0" fontId="45" fillId="33" borderId="12" xfId="0" applyFont="1" applyFill="1" applyBorder="1" applyAlignment="1">
      <alignment horizontal="left" vertical="top" wrapText="1"/>
    </xf>
    <xf numFmtId="0" fontId="4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xf>
    <xf numFmtId="176" fontId="2" fillId="0" borderId="0" xfId="0" applyNumberFormat="1" applyFont="1" applyFill="1" applyAlignment="1">
      <alignment wrapText="1"/>
    </xf>
    <xf numFmtId="176" fontId="5" fillId="0" borderId="12" xfId="0" applyNumberFormat="1" applyFont="1" applyFill="1" applyBorder="1" applyAlignment="1">
      <alignment horizontal="center"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45" fillId="33" borderId="14" xfId="0" applyFont="1" applyFill="1" applyBorder="1" applyAlignment="1">
      <alignment horizontal="center" vertical="center" wrapText="1"/>
    </xf>
    <xf numFmtId="188" fontId="5" fillId="0" borderId="12" xfId="0" applyNumberFormat="1" applyFont="1" applyFill="1" applyBorder="1" applyAlignment="1">
      <alignment horizontal="center" vertical="center"/>
    </xf>
    <xf numFmtId="0" fontId="5" fillId="0" borderId="12" xfId="0" applyFont="1" applyFill="1" applyBorder="1" applyAlignment="1">
      <alignment horizontal="left" vertical="top" wrapText="1"/>
    </xf>
    <xf numFmtId="0" fontId="7" fillId="0" borderId="12" xfId="0" applyFont="1" applyFill="1" applyBorder="1" applyAlignment="1">
      <alignment horizontal="justify" vertical="top" wrapText="1"/>
    </xf>
    <xf numFmtId="49" fontId="7" fillId="0" borderId="12" xfId="0" applyNumberFormat="1" applyFont="1" applyFill="1" applyBorder="1" applyAlignment="1">
      <alignment horizontal="center" vertical="center" wrapText="1"/>
    </xf>
    <xf numFmtId="183" fontId="7" fillId="0" borderId="12"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5" xfId="33" applyNumberFormat="1" applyFont="1" applyFill="1" applyBorder="1" applyAlignment="1" applyProtection="1">
      <alignment horizontal="center" vertical="center" wrapText="1"/>
      <protection/>
    </xf>
    <xf numFmtId="0" fontId="26"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12" xfId="0" applyFont="1" applyFill="1" applyBorder="1" applyAlignment="1">
      <alignment wrapText="1"/>
    </xf>
    <xf numFmtId="0" fontId="6" fillId="0" borderId="0" xfId="0" applyFont="1" applyFill="1" applyAlignment="1">
      <alignment horizontal="center" vertical="top" wrapText="1"/>
    </xf>
    <xf numFmtId="0" fontId="28" fillId="0" borderId="0" xfId="0" applyFont="1" applyFill="1" applyAlignment="1">
      <alignment horizontal="center" vertical="top" wrapText="1"/>
    </xf>
    <xf numFmtId="49" fontId="5" fillId="0" borderId="15" xfId="34" applyNumberFormat="1" applyFont="1" applyFill="1" applyBorder="1" applyAlignment="1" applyProtection="1">
      <alignment horizontal="center" vertical="center" wrapText="1"/>
      <protection/>
    </xf>
    <xf numFmtId="49" fontId="26" fillId="0" borderId="16"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27" fillId="0" borderId="16" xfId="0" applyNumberFormat="1" applyFont="1" applyFill="1" applyBorder="1" applyAlignment="1">
      <alignment horizontal="center" vertical="center" wrapText="1"/>
    </xf>
    <xf numFmtId="0" fontId="7" fillId="0" borderId="17" xfId="0" applyFont="1" applyFill="1" applyBorder="1" applyAlignment="1">
      <alignment horizontal="justify" vertical="center" wrapText="1"/>
    </xf>
    <xf numFmtId="176" fontId="7" fillId="0" borderId="12"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8"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6"/>
  <sheetViews>
    <sheetView tabSelected="1" zoomScale="80" zoomScaleNormal="80" zoomScalePageLayoutView="0" workbookViewId="0" topLeftCell="A1">
      <pane xSplit="2" ySplit="4" topLeftCell="C38" activePane="bottomRight" state="frozen"/>
      <selection pane="topLeft" activeCell="A1" sqref="A1"/>
      <selection pane="topRight" activeCell="C1" sqref="C1"/>
      <selection pane="bottomLeft" activeCell="A5" sqref="A5"/>
      <selection pane="bottomRight" activeCell="F120" sqref="F120"/>
    </sheetView>
  </sheetViews>
  <sheetFormatPr defaultColWidth="8.7109375" defaultRowHeight="15"/>
  <cols>
    <col min="1" max="1" width="52.7109375" style="6" customWidth="1"/>
    <col min="2" max="2" width="27.00390625" style="10" customWidth="1"/>
    <col min="3" max="3" width="18.28125" style="23" customWidth="1"/>
    <col min="4" max="4" width="18.00390625" style="23" customWidth="1"/>
    <col min="5" max="5" width="15.7109375" style="1" bestFit="1" customWidth="1"/>
    <col min="6" max="6" width="18.00390625" style="26" customWidth="1"/>
    <col min="7" max="245" width="8.7109375" style="1" customWidth="1"/>
    <col min="246" max="246" width="3.57421875" style="1" customWidth="1"/>
    <col min="247" max="247" width="22.28125" style="1" customWidth="1"/>
    <col min="248" max="248" width="15.8515625" style="1" customWidth="1"/>
    <col min="249" max="249" width="15.140625" style="1" customWidth="1"/>
    <col min="250" max="250" width="15.7109375" style="1" customWidth="1"/>
    <col min="251" max="251" width="14.421875" style="1" bestFit="1" customWidth="1"/>
    <col min="252" max="252" width="14.140625" style="1" customWidth="1"/>
    <col min="253" max="16384" width="8.7109375" style="1" customWidth="1"/>
  </cols>
  <sheetData>
    <row r="1" spans="1:7" ht="41.25" customHeight="1">
      <c r="A1" s="38" t="s">
        <v>219</v>
      </c>
      <c r="B1" s="39"/>
      <c r="C1" s="39"/>
      <c r="D1" s="39"/>
      <c r="E1" s="39"/>
      <c r="F1" s="39"/>
      <c r="G1" s="13"/>
    </row>
    <row r="2" ht="15.75">
      <c r="F2" s="25" t="s">
        <v>123</v>
      </c>
    </row>
    <row r="3" spans="1:6" ht="22.5" customHeight="1">
      <c r="A3" s="34" t="s">
        <v>118</v>
      </c>
      <c r="B3" s="40" t="s">
        <v>119</v>
      </c>
      <c r="C3" s="42" t="s">
        <v>220</v>
      </c>
      <c r="D3" s="42" t="s">
        <v>221</v>
      </c>
      <c r="E3" s="36" t="s">
        <v>120</v>
      </c>
      <c r="F3" s="37"/>
    </row>
    <row r="4" spans="1:6" s="2" customFormat="1" ht="60" customHeight="1">
      <c r="A4" s="35"/>
      <c r="B4" s="41"/>
      <c r="C4" s="43"/>
      <c r="D4" s="43"/>
      <c r="E4" s="4" t="s">
        <v>121</v>
      </c>
      <c r="F4" s="3" t="s">
        <v>122</v>
      </c>
    </row>
    <row r="5" spans="1:6" ht="15.75">
      <c r="A5" s="44" t="s">
        <v>0</v>
      </c>
      <c r="B5" s="31" t="s">
        <v>1</v>
      </c>
      <c r="C5" s="45">
        <f>C6+C89</f>
        <v>15840017.236000001</v>
      </c>
      <c r="D5" s="45">
        <f>D6+D89</f>
        <v>19325266.152999997</v>
      </c>
      <c r="E5" s="9">
        <f>D5-C5</f>
        <v>3485248.9169999957</v>
      </c>
      <c r="F5" s="9">
        <f>D5/C5*100</f>
        <v>122.002810130023</v>
      </c>
    </row>
    <row r="6" spans="1:6" ht="15.75">
      <c r="A6" s="30" t="s">
        <v>2</v>
      </c>
      <c r="B6" s="31" t="s">
        <v>3</v>
      </c>
      <c r="C6" s="45">
        <f>C7+C33</f>
        <v>4750096.836</v>
      </c>
      <c r="D6" s="45">
        <f>D7+D33</f>
        <v>5915272.552999999</v>
      </c>
      <c r="E6" s="9">
        <f aca="true" t="shared" si="0" ref="E6:E86">D6-C6</f>
        <v>1165175.7169999992</v>
      </c>
      <c r="F6" s="9">
        <f>D6/C6*100</f>
        <v>124.5295150231333</v>
      </c>
    </row>
    <row r="7" spans="1:6" ht="15.75">
      <c r="A7" s="30" t="s">
        <v>4</v>
      </c>
      <c r="B7" s="31"/>
      <c r="C7" s="45">
        <f>C8+C11+C13+C18+C24+C27+C32</f>
        <v>4400306.591</v>
      </c>
      <c r="D7" s="45">
        <f>D8+D11+D13+D18+D24+D27+D32</f>
        <v>5513193.409999999</v>
      </c>
      <c r="E7" s="9">
        <f t="shared" si="0"/>
        <v>1112886.8189999992</v>
      </c>
      <c r="F7" s="9">
        <f>D7/C7*100</f>
        <v>125.29111997050842</v>
      </c>
    </row>
    <row r="8" spans="1:6" ht="15.75">
      <c r="A8" s="7" t="s">
        <v>5</v>
      </c>
      <c r="B8" s="5" t="s">
        <v>6</v>
      </c>
      <c r="C8" s="24">
        <f>SUM(C9:C10)</f>
        <v>2767294.642</v>
      </c>
      <c r="D8" s="24">
        <f>SUM(D9:D10)</f>
        <v>2911524.349</v>
      </c>
      <c r="E8" s="9">
        <f t="shared" si="0"/>
        <v>144229.70699999994</v>
      </c>
      <c r="F8" s="9">
        <f>D8/C8*100</f>
        <v>105.21193893888223</v>
      </c>
    </row>
    <row r="9" spans="1:6" ht="15.75">
      <c r="A9" s="7" t="s">
        <v>7</v>
      </c>
      <c r="B9" s="5" t="s">
        <v>8</v>
      </c>
      <c r="C9" s="24">
        <v>672520.338</v>
      </c>
      <c r="D9" s="24">
        <v>768169.869</v>
      </c>
      <c r="E9" s="9">
        <f t="shared" si="0"/>
        <v>95649.53099999996</v>
      </c>
      <c r="F9" s="9">
        <f>D9/C9*100</f>
        <v>114.22254846365702</v>
      </c>
    </row>
    <row r="10" spans="1:6" ht="15.75">
      <c r="A10" s="7" t="s">
        <v>9</v>
      </c>
      <c r="B10" s="5" t="s">
        <v>10</v>
      </c>
      <c r="C10" s="24">
        <v>2094774.304</v>
      </c>
      <c r="D10" s="24">
        <v>2143354.48</v>
      </c>
      <c r="E10" s="9">
        <f t="shared" si="0"/>
        <v>48580.17599999998</v>
      </c>
      <c r="F10" s="9">
        <f>D10/C10*100</f>
        <v>102.31911265606206</v>
      </c>
    </row>
    <row r="11" spans="1:6" ht="47.25">
      <c r="A11" s="7" t="s">
        <v>11</v>
      </c>
      <c r="B11" s="5" t="s">
        <v>12</v>
      </c>
      <c r="C11" s="24">
        <f>C12</f>
        <v>723891.388</v>
      </c>
      <c r="D11" s="24">
        <f>D12</f>
        <v>1664446.966</v>
      </c>
      <c r="E11" s="9">
        <f t="shared" si="0"/>
        <v>940555.578</v>
      </c>
      <c r="F11" s="9">
        <f>D11/C11*100</f>
        <v>229.9304831624824</v>
      </c>
    </row>
    <row r="12" spans="1:6" ht="36.75" customHeight="1">
      <c r="A12" s="7" t="s">
        <v>13</v>
      </c>
      <c r="B12" s="5" t="s">
        <v>14</v>
      </c>
      <c r="C12" s="24">
        <v>723891.388</v>
      </c>
      <c r="D12" s="24">
        <v>1664446.966</v>
      </c>
      <c r="E12" s="9">
        <f t="shared" si="0"/>
        <v>940555.578</v>
      </c>
      <c r="F12" s="9">
        <f>D12/C12*100</f>
        <v>229.9304831624824</v>
      </c>
    </row>
    <row r="13" spans="1:6" ht="15.75">
      <c r="A13" s="7" t="s">
        <v>15</v>
      </c>
      <c r="B13" s="5" t="s">
        <v>16</v>
      </c>
      <c r="C13" s="24">
        <f>SUM(C14:C17)</f>
        <v>350600.60000000003</v>
      </c>
      <c r="D13" s="24">
        <f>SUM(D14:D17)</f>
        <v>362060.37000000005</v>
      </c>
      <c r="E13" s="9">
        <f t="shared" si="0"/>
        <v>11459.770000000019</v>
      </c>
      <c r="F13" s="9">
        <f>D13/C13*100</f>
        <v>103.26861106341518</v>
      </c>
    </row>
    <row r="14" spans="1:6" ht="31.5" customHeight="1">
      <c r="A14" s="7" t="s">
        <v>128</v>
      </c>
      <c r="B14" s="5" t="s">
        <v>129</v>
      </c>
      <c r="C14" s="24">
        <v>279534.7</v>
      </c>
      <c r="D14" s="24">
        <v>299394.895</v>
      </c>
      <c r="E14" s="9">
        <f>D14-C14</f>
        <v>19860.195000000007</v>
      </c>
      <c r="F14" s="9">
        <f>D14/C14*100</f>
        <v>107.10473333006601</v>
      </c>
    </row>
    <row r="15" spans="1:6" ht="31.5">
      <c r="A15" s="7" t="s">
        <v>130</v>
      </c>
      <c r="B15" s="5" t="s">
        <v>131</v>
      </c>
      <c r="C15" s="24">
        <v>56887.9</v>
      </c>
      <c r="D15" s="24">
        <v>50768.673</v>
      </c>
      <c r="E15" s="9">
        <f>D15-C15</f>
        <v>-6119.226999999999</v>
      </c>
      <c r="F15" s="9">
        <f>D15/C15*100</f>
        <v>89.24335930839423</v>
      </c>
    </row>
    <row r="16" spans="1:6" ht="15.75">
      <c r="A16" s="7" t="s">
        <v>17</v>
      </c>
      <c r="B16" s="5" t="s">
        <v>18</v>
      </c>
      <c r="C16" s="24">
        <v>13146.6</v>
      </c>
      <c r="D16" s="24">
        <v>10735.499</v>
      </c>
      <c r="E16" s="9">
        <f>D16-C16</f>
        <v>-2411.1010000000006</v>
      </c>
      <c r="F16" s="9">
        <f>D16/C16*100</f>
        <v>81.65988924893128</v>
      </c>
    </row>
    <row r="17" spans="1:6" ht="33" customHeight="1">
      <c r="A17" s="7" t="s">
        <v>132</v>
      </c>
      <c r="B17" s="5" t="s">
        <v>133</v>
      </c>
      <c r="C17" s="24">
        <v>1031.4</v>
      </c>
      <c r="D17" s="24">
        <v>1161.303</v>
      </c>
      <c r="E17" s="9">
        <f>D17-C17</f>
        <v>129.90300000000002</v>
      </c>
      <c r="F17" s="9">
        <f>D17/C17*100</f>
        <v>112.59482257126237</v>
      </c>
    </row>
    <row r="18" spans="1:6" ht="15.75">
      <c r="A18" s="7" t="s">
        <v>19</v>
      </c>
      <c r="B18" s="5" t="s">
        <v>20</v>
      </c>
      <c r="C18" s="24">
        <f>SUM(C19:C23)</f>
        <v>477595.58200000005</v>
      </c>
      <c r="D18" s="24">
        <f>SUM(D19:D23)</f>
        <v>482124.469</v>
      </c>
      <c r="E18" s="9">
        <f t="shared" si="0"/>
        <v>4528.88699999993</v>
      </c>
      <c r="F18" s="9">
        <f>D18/C18*100</f>
        <v>100.94826819398844</v>
      </c>
    </row>
    <row r="19" spans="1:6" ht="15.75">
      <c r="A19" s="7" t="s">
        <v>134</v>
      </c>
      <c r="B19" s="5" t="s">
        <v>135</v>
      </c>
      <c r="C19" s="24">
        <v>13796.649</v>
      </c>
      <c r="D19" s="24">
        <v>8402.631</v>
      </c>
      <c r="E19" s="9">
        <f aca="true" t="shared" si="1" ref="E19:E26">D19-C19</f>
        <v>-5394.018</v>
      </c>
      <c r="F19" s="9">
        <f aca="true" t="shared" si="2" ref="F19:F26">D19/C19*100</f>
        <v>60.903419373791415</v>
      </c>
    </row>
    <row r="20" spans="1:6" ht="15.75">
      <c r="A20" s="7" t="s">
        <v>21</v>
      </c>
      <c r="B20" s="5" t="s">
        <v>22</v>
      </c>
      <c r="C20" s="24">
        <v>332826.014</v>
      </c>
      <c r="D20" s="24">
        <v>358667.638</v>
      </c>
      <c r="E20" s="9">
        <f t="shared" si="1"/>
        <v>25841.623999999953</v>
      </c>
      <c r="F20" s="9">
        <f t="shared" si="2"/>
        <v>107.7643041448076</v>
      </c>
    </row>
    <row r="21" spans="1:6" ht="15.75">
      <c r="A21" s="7" t="s">
        <v>23</v>
      </c>
      <c r="B21" s="5" t="s">
        <v>24</v>
      </c>
      <c r="C21" s="24">
        <v>64382.732</v>
      </c>
      <c r="D21" s="24">
        <v>51708.7</v>
      </c>
      <c r="E21" s="9">
        <f t="shared" si="1"/>
        <v>-12674.032000000007</v>
      </c>
      <c r="F21" s="9">
        <f t="shared" si="2"/>
        <v>80.31454769580141</v>
      </c>
    </row>
    <row r="22" spans="1:6" ht="15.75">
      <c r="A22" s="7" t="s">
        <v>229</v>
      </c>
      <c r="B22" s="5" t="s">
        <v>230</v>
      </c>
      <c r="C22" s="24" t="s">
        <v>231</v>
      </c>
      <c r="D22" s="24">
        <v>20</v>
      </c>
      <c r="E22" s="9">
        <f>D22-C22</f>
        <v>20</v>
      </c>
      <c r="F22" s="9"/>
    </row>
    <row r="23" spans="1:6" ht="15.75">
      <c r="A23" s="7" t="s">
        <v>136</v>
      </c>
      <c r="B23" s="5" t="s">
        <v>137</v>
      </c>
      <c r="C23" s="24">
        <v>66590.187</v>
      </c>
      <c r="D23" s="24">
        <v>63325.5</v>
      </c>
      <c r="E23" s="9">
        <f t="shared" si="1"/>
        <v>-3264.6870000000054</v>
      </c>
      <c r="F23" s="9">
        <f t="shared" si="2"/>
        <v>95.09734519892548</v>
      </c>
    </row>
    <row r="24" spans="1:6" ht="47.25">
      <c r="A24" s="7" t="s">
        <v>25</v>
      </c>
      <c r="B24" s="5" t="s">
        <v>26</v>
      </c>
      <c r="C24" s="24">
        <f>SUM(C25:C26)</f>
        <v>37841.9</v>
      </c>
      <c r="D24" s="24">
        <f>D25+D26</f>
        <v>51808.588</v>
      </c>
      <c r="E24" s="9">
        <f t="shared" si="1"/>
        <v>13966.688000000002</v>
      </c>
      <c r="F24" s="9">
        <f t="shared" si="2"/>
        <v>136.9079988055568</v>
      </c>
    </row>
    <row r="25" spans="1:6" ht="15.75">
      <c r="A25" s="7" t="s">
        <v>138</v>
      </c>
      <c r="B25" s="5" t="s">
        <v>139</v>
      </c>
      <c r="C25" s="24">
        <v>36151.1</v>
      </c>
      <c r="D25" s="24">
        <v>50489.372</v>
      </c>
      <c r="E25" s="9">
        <f t="shared" si="1"/>
        <v>14338.272000000004</v>
      </c>
      <c r="F25" s="9">
        <f t="shared" si="2"/>
        <v>139.66206284179458</v>
      </c>
    </row>
    <row r="26" spans="1:6" ht="48" customHeight="1">
      <c r="A26" s="7" t="s">
        <v>27</v>
      </c>
      <c r="B26" s="5" t="s">
        <v>28</v>
      </c>
      <c r="C26" s="24">
        <v>1690.8</v>
      </c>
      <c r="D26" s="24">
        <v>1319.216</v>
      </c>
      <c r="E26" s="9">
        <f t="shared" si="1"/>
        <v>-371.58400000000006</v>
      </c>
      <c r="F26" s="9">
        <f t="shared" si="2"/>
        <v>78.02318429145966</v>
      </c>
    </row>
    <row r="27" spans="1:6" ht="15.75">
      <c r="A27" s="7" t="s">
        <v>29</v>
      </c>
      <c r="B27" s="5" t="s">
        <v>30</v>
      </c>
      <c r="C27" s="24">
        <f>SUM(C28:C31)</f>
        <v>43013.879</v>
      </c>
      <c r="D27" s="24">
        <f>SUM(D28:D31)</f>
        <v>41146.538</v>
      </c>
      <c r="E27" s="9">
        <f t="shared" si="0"/>
        <v>-1867.3410000000003</v>
      </c>
      <c r="F27" s="9">
        <f>D27/C27*100</f>
        <v>95.65874772651868</v>
      </c>
    </row>
    <row r="28" spans="1:6" ht="47.25">
      <c r="A28" s="7" t="s">
        <v>140</v>
      </c>
      <c r="B28" s="5" t="s">
        <v>141</v>
      </c>
      <c r="C28" s="24">
        <v>20822.299</v>
      </c>
      <c r="D28" s="24">
        <v>21634.707</v>
      </c>
      <c r="E28" s="9">
        <f>D28-C28</f>
        <v>812.4079999999994</v>
      </c>
      <c r="F28" s="9">
        <f>D28/C28*100</f>
        <v>103.90162488781857</v>
      </c>
    </row>
    <row r="29" spans="1:6" ht="63">
      <c r="A29" s="7" t="s">
        <v>142</v>
      </c>
      <c r="B29" s="5" t="s">
        <v>143</v>
      </c>
      <c r="C29" s="24">
        <v>193.74</v>
      </c>
      <c r="D29" s="24">
        <v>119.928</v>
      </c>
      <c r="E29" s="9">
        <f>D29-C29</f>
        <v>-73.81200000000001</v>
      </c>
      <c r="F29" s="9">
        <f>D29/C29*100</f>
        <v>61.9015174976773</v>
      </c>
    </row>
    <row r="30" spans="1:6" ht="84" customHeight="1">
      <c r="A30" s="7" t="s">
        <v>166</v>
      </c>
      <c r="B30" s="5" t="s">
        <v>165</v>
      </c>
      <c r="C30" s="24">
        <v>824.84</v>
      </c>
      <c r="D30" s="24">
        <v>343.65</v>
      </c>
      <c r="E30" s="9">
        <f>D30-C30</f>
        <v>-481.19000000000005</v>
      </c>
      <c r="F30" s="9">
        <f>D30/C30*100</f>
        <v>41.66262547888075</v>
      </c>
    </row>
    <row r="31" spans="1:6" ht="48" customHeight="1">
      <c r="A31" s="7" t="s">
        <v>31</v>
      </c>
      <c r="B31" s="5" t="s">
        <v>32</v>
      </c>
      <c r="C31" s="24">
        <v>21173</v>
      </c>
      <c r="D31" s="24">
        <v>19048.253</v>
      </c>
      <c r="E31" s="9">
        <f t="shared" si="0"/>
        <v>-2124.7469999999994</v>
      </c>
      <c r="F31" s="9">
        <f>D31/C31*100</f>
        <v>89.964827846786</v>
      </c>
    </row>
    <row r="32" spans="1:6" ht="49.5" customHeight="1">
      <c r="A32" s="7" t="s">
        <v>33</v>
      </c>
      <c r="B32" s="5" t="s">
        <v>34</v>
      </c>
      <c r="C32" s="24">
        <v>68.6</v>
      </c>
      <c r="D32" s="24">
        <v>82.13</v>
      </c>
      <c r="E32" s="9">
        <f t="shared" si="0"/>
        <v>13.530000000000001</v>
      </c>
      <c r="F32" s="9">
        <f>D32/C32*100</f>
        <v>119.72303206997086</v>
      </c>
    </row>
    <row r="33" spans="1:6" ht="15.75">
      <c r="A33" s="30" t="s">
        <v>35</v>
      </c>
      <c r="B33" s="31"/>
      <c r="C33" s="45">
        <f>C34+C42+C46+C49+C54+C57+C84+C88</f>
        <v>349790.245</v>
      </c>
      <c r="D33" s="45">
        <f>D34+D42+D46+D49+D54+D57+D84</f>
        <v>402079.14300000004</v>
      </c>
      <c r="E33" s="9">
        <f t="shared" si="0"/>
        <v>52288.898000000045</v>
      </c>
      <c r="F33" s="9">
        <f>D33/C33*100</f>
        <v>114.94864386512553</v>
      </c>
    </row>
    <row r="34" spans="1:6" ht="45.75" customHeight="1">
      <c r="A34" s="7" t="s">
        <v>36</v>
      </c>
      <c r="B34" s="5" t="s">
        <v>37</v>
      </c>
      <c r="C34" s="24">
        <f>SUM(C35:C41)</f>
        <v>71322.40000000001</v>
      </c>
      <c r="D34" s="24">
        <f>SUM(D35:D41)</f>
        <v>69542.696</v>
      </c>
      <c r="E34" s="9">
        <f t="shared" si="0"/>
        <v>-1779.7040000000125</v>
      </c>
      <c r="F34" s="9">
        <f>D34/C34*100</f>
        <v>97.50470539409777</v>
      </c>
    </row>
    <row r="35" spans="1:6" ht="95.25" customHeight="1">
      <c r="A35" s="7" t="s">
        <v>125</v>
      </c>
      <c r="B35" s="5" t="s">
        <v>126</v>
      </c>
      <c r="C35" s="24">
        <v>0</v>
      </c>
      <c r="D35" s="24">
        <v>0</v>
      </c>
      <c r="E35" s="9">
        <f>D35-C35</f>
        <v>0</v>
      </c>
      <c r="F35" s="9"/>
    </row>
    <row r="36" spans="1:6" ht="33.75" customHeight="1">
      <c r="A36" s="7" t="s">
        <v>38</v>
      </c>
      <c r="B36" s="5" t="s">
        <v>39</v>
      </c>
      <c r="C36" s="24">
        <v>34.2</v>
      </c>
      <c r="D36" s="24">
        <v>14.783</v>
      </c>
      <c r="E36" s="9">
        <f t="shared" si="0"/>
        <v>-19.417</v>
      </c>
      <c r="F36" s="9">
        <f>D36/C36*100</f>
        <v>43.22514619883041</v>
      </c>
    </row>
    <row r="37" spans="1:6" ht="114" customHeight="1">
      <c r="A37" s="7" t="s">
        <v>40</v>
      </c>
      <c r="B37" s="5" t="s">
        <v>41</v>
      </c>
      <c r="C37" s="24">
        <v>64601.1</v>
      </c>
      <c r="D37" s="24">
        <v>66693.419</v>
      </c>
      <c r="E37" s="9">
        <f t="shared" si="0"/>
        <v>2092.318999999996</v>
      </c>
      <c r="F37" s="9">
        <f>D37/C37*100</f>
        <v>103.23882875059402</v>
      </c>
    </row>
    <row r="38" spans="1:6" ht="50.25" customHeight="1">
      <c r="A38" s="7" t="s">
        <v>164</v>
      </c>
      <c r="B38" s="14" t="s">
        <v>200</v>
      </c>
      <c r="C38" s="24">
        <v>0</v>
      </c>
      <c r="D38" s="24">
        <v>0</v>
      </c>
      <c r="E38" s="9">
        <f>D38-C38</f>
        <v>0</v>
      </c>
      <c r="F38" s="9"/>
    </row>
    <row r="39" spans="1:6" ht="30.75" customHeight="1">
      <c r="A39" s="7" t="s">
        <v>144</v>
      </c>
      <c r="B39" s="15" t="s">
        <v>145</v>
      </c>
      <c r="C39" s="24">
        <v>2773.4</v>
      </c>
      <c r="D39" s="24">
        <v>8.723</v>
      </c>
      <c r="E39" s="9">
        <f>D39-C39</f>
        <v>-2764.677</v>
      </c>
      <c r="F39" s="9">
        <f>D39/C39*100</f>
        <v>0.314523689334391</v>
      </c>
    </row>
    <row r="40" spans="1:6" ht="111" customHeight="1">
      <c r="A40" s="7" t="s">
        <v>146</v>
      </c>
      <c r="B40" s="5" t="s">
        <v>147</v>
      </c>
      <c r="C40" s="24">
        <v>108.1</v>
      </c>
      <c r="D40" s="24">
        <v>88.687</v>
      </c>
      <c r="E40" s="9">
        <f>D40-C40</f>
        <v>-19.412999999999997</v>
      </c>
      <c r="F40" s="9">
        <f>D40/C40*100</f>
        <v>82.04162812210916</v>
      </c>
    </row>
    <row r="41" spans="1:6" ht="110.25">
      <c r="A41" s="7" t="s">
        <v>42</v>
      </c>
      <c r="B41" s="5" t="s">
        <v>43</v>
      </c>
      <c r="C41" s="24">
        <v>3805.6</v>
      </c>
      <c r="D41" s="24">
        <v>2737.084</v>
      </c>
      <c r="E41" s="9">
        <f t="shared" si="0"/>
        <v>-1068.516</v>
      </c>
      <c r="F41" s="9">
        <f>D41/C41*100</f>
        <v>71.9225352112676</v>
      </c>
    </row>
    <row r="42" spans="1:6" ht="31.5">
      <c r="A42" s="7" t="s">
        <v>44</v>
      </c>
      <c r="B42" s="5" t="s">
        <v>45</v>
      </c>
      <c r="C42" s="24">
        <f>C43+C44+C45</f>
        <v>32633.9</v>
      </c>
      <c r="D42" s="24">
        <f>D43+D44+D45</f>
        <v>38130.505000000005</v>
      </c>
      <c r="E42" s="9">
        <f t="shared" si="0"/>
        <v>5496.605000000003</v>
      </c>
      <c r="F42" s="9">
        <f>D42/C42*100</f>
        <v>116.84323663429748</v>
      </c>
    </row>
    <row r="43" spans="1:6" ht="31.5">
      <c r="A43" s="7" t="s">
        <v>46</v>
      </c>
      <c r="B43" s="5" t="s">
        <v>47</v>
      </c>
      <c r="C43" s="24">
        <v>7672.5</v>
      </c>
      <c r="D43" s="24">
        <v>2604.114</v>
      </c>
      <c r="E43" s="9">
        <f t="shared" si="0"/>
        <v>-5068.386</v>
      </c>
      <c r="F43" s="9">
        <f>D43/C43*100</f>
        <v>33.94087976539589</v>
      </c>
    </row>
    <row r="44" spans="1:6" ht="15.75">
      <c r="A44" s="7" t="s">
        <v>48</v>
      </c>
      <c r="B44" s="5" t="s">
        <v>49</v>
      </c>
      <c r="C44" s="24">
        <v>3748</v>
      </c>
      <c r="D44" s="24">
        <v>346.159</v>
      </c>
      <c r="E44" s="9">
        <f t="shared" si="0"/>
        <v>-3401.841</v>
      </c>
      <c r="F44" s="9">
        <f>D44/C44*100</f>
        <v>9.235832443970118</v>
      </c>
    </row>
    <row r="45" spans="1:6" ht="15.75">
      <c r="A45" s="7" t="s">
        <v>50</v>
      </c>
      <c r="B45" s="5" t="s">
        <v>51</v>
      </c>
      <c r="C45" s="24">
        <v>21213.4</v>
      </c>
      <c r="D45" s="24">
        <v>35180.232</v>
      </c>
      <c r="E45" s="9">
        <f t="shared" si="0"/>
        <v>13966.832000000002</v>
      </c>
      <c r="F45" s="9">
        <f>D45/C45*100</f>
        <v>165.83966738005225</v>
      </c>
    </row>
    <row r="46" spans="1:6" ht="31.5">
      <c r="A46" s="7" t="s">
        <v>173</v>
      </c>
      <c r="B46" s="5" t="s">
        <v>52</v>
      </c>
      <c r="C46" s="24">
        <f>C47+C48</f>
        <v>45230.100000000006</v>
      </c>
      <c r="D46" s="24">
        <f>D47+D48</f>
        <v>69285.183</v>
      </c>
      <c r="E46" s="9">
        <f t="shared" si="0"/>
        <v>24055.083</v>
      </c>
      <c r="F46" s="9">
        <f>D46/C46*100</f>
        <v>153.18379353572067</v>
      </c>
    </row>
    <row r="47" spans="1:6" ht="19.5" customHeight="1">
      <c r="A47" s="7" t="s">
        <v>53</v>
      </c>
      <c r="B47" s="5" t="s">
        <v>54</v>
      </c>
      <c r="C47" s="24">
        <v>16509.9</v>
      </c>
      <c r="D47" s="24">
        <v>23252.086</v>
      </c>
      <c r="E47" s="9">
        <f t="shared" si="0"/>
        <v>6742.185999999998</v>
      </c>
      <c r="F47" s="9">
        <f>D47/C47*100</f>
        <v>140.83723099473647</v>
      </c>
    </row>
    <row r="48" spans="1:6" ht="19.5" customHeight="1">
      <c r="A48" s="7" t="s">
        <v>55</v>
      </c>
      <c r="B48" s="5" t="s">
        <v>56</v>
      </c>
      <c r="C48" s="24">
        <v>28720.2</v>
      </c>
      <c r="D48" s="24">
        <v>46033.097</v>
      </c>
      <c r="E48" s="9">
        <f t="shared" si="0"/>
        <v>17312.897</v>
      </c>
      <c r="F48" s="9">
        <f>D48/C48*100</f>
        <v>160.281255005188</v>
      </c>
    </row>
    <row r="49" spans="1:6" ht="30.75" customHeight="1">
      <c r="A49" s="7" t="s">
        <v>57</v>
      </c>
      <c r="B49" s="5" t="s">
        <v>58</v>
      </c>
      <c r="C49" s="24">
        <f>C50+C51+C52+C53</f>
        <v>40864.200000000004</v>
      </c>
      <c r="D49" s="24">
        <f>SUM(D50:D53)</f>
        <v>70983.14</v>
      </c>
      <c r="E49" s="9">
        <f t="shared" si="0"/>
        <v>30118.939999999995</v>
      </c>
      <c r="F49" s="9">
        <f>D49/C49*100</f>
        <v>173.70495445891513</v>
      </c>
    </row>
    <row r="50" spans="1:6" ht="94.5" customHeight="1">
      <c r="A50" s="8" t="s">
        <v>59</v>
      </c>
      <c r="B50" s="11" t="s">
        <v>60</v>
      </c>
      <c r="C50" s="24">
        <v>11878.6</v>
      </c>
      <c r="D50" s="24">
        <v>6824.819</v>
      </c>
      <c r="E50" s="9">
        <f>D50-C50</f>
        <v>-5053.781</v>
      </c>
      <c r="F50" s="9">
        <f>D50/C50*100</f>
        <v>57.45474214132978</v>
      </c>
    </row>
    <row r="51" spans="1:6" ht="33" customHeight="1">
      <c r="A51" s="7" t="s">
        <v>61</v>
      </c>
      <c r="B51" s="5" t="s">
        <v>62</v>
      </c>
      <c r="C51" s="24">
        <v>27686.7</v>
      </c>
      <c r="D51" s="24">
        <v>26088.575</v>
      </c>
      <c r="E51" s="9">
        <f t="shared" si="0"/>
        <v>-1598.125</v>
      </c>
      <c r="F51" s="9">
        <f>D51/C51*100</f>
        <v>94.22782418995402</v>
      </c>
    </row>
    <row r="52" spans="1:6" ht="81" customHeight="1">
      <c r="A52" s="19" t="s">
        <v>148</v>
      </c>
      <c r="B52" s="14" t="s">
        <v>149</v>
      </c>
      <c r="C52" s="24">
        <v>1298.9</v>
      </c>
      <c r="D52" s="24">
        <v>607.531</v>
      </c>
      <c r="E52" s="9">
        <f>D52-C52</f>
        <v>-691.3690000000001</v>
      </c>
      <c r="F52" s="9">
        <f>D52/C52*100</f>
        <v>46.77273077219184</v>
      </c>
    </row>
    <row r="53" spans="1:6" ht="37.5" customHeight="1">
      <c r="A53" s="16" t="s">
        <v>201</v>
      </c>
      <c r="B53" s="18" t="s">
        <v>202</v>
      </c>
      <c r="C53" s="24">
        <v>0</v>
      </c>
      <c r="D53" s="24">
        <v>37462.215</v>
      </c>
      <c r="E53" s="9">
        <f>D53-C53</f>
        <v>37462.215</v>
      </c>
      <c r="F53" s="9"/>
    </row>
    <row r="54" spans="1:6" ht="19.5" customHeight="1">
      <c r="A54" s="7" t="s">
        <v>63</v>
      </c>
      <c r="B54" s="5" t="s">
        <v>64</v>
      </c>
      <c r="C54" s="24">
        <f>C55</f>
        <v>79.8</v>
      </c>
      <c r="D54" s="24">
        <f>SUM(D55:D56)</f>
        <v>137.96800000000002</v>
      </c>
      <c r="E54" s="9">
        <f t="shared" si="0"/>
        <v>58.16800000000002</v>
      </c>
      <c r="F54" s="9">
        <f>D54/C54*100</f>
        <v>172.89223057644114</v>
      </c>
    </row>
    <row r="55" spans="1:6" ht="63" customHeight="1">
      <c r="A55" s="17" t="s">
        <v>65</v>
      </c>
      <c r="B55" s="14" t="s">
        <v>66</v>
      </c>
      <c r="C55" s="24">
        <v>79.8</v>
      </c>
      <c r="D55" s="24">
        <v>44.55</v>
      </c>
      <c r="E55" s="9">
        <f t="shared" si="0"/>
        <v>-35.25</v>
      </c>
      <c r="F55" s="9">
        <f>D55/C55*100</f>
        <v>55.82706766917293</v>
      </c>
    </row>
    <row r="56" spans="1:6" ht="63" customHeight="1">
      <c r="A56" s="20" t="s">
        <v>203</v>
      </c>
      <c r="B56" s="27" t="s">
        <v>204</v>
      </c>
      <c r="C56" s="24">
        <v>0</v>
      </c>
      <c r="D56" s="24">
        <v>93.418</v>
      </c>
      <c r="E56" s="9">
        <f t="shared" si="0"/>
        <v>93.418</v>
      </c>
      <c r="F56" s="9"/>
    </row>
    <row r="57" spans="1:6" ht="16.5" customHeight="1">
      <c r="A57" s="17" t="s">
        <v>67</v>
      </c>
      <c r="B57" s="14" t="s">
        <v>68</v>
      </c>
      <c r="C57" s="24">
        <f>SUM(C58:C83)</f>
        <v>145270.04499999998</v>
      </c>
      <c r="D57" s="24">
        <f>SUM(D58:D83)</f>
        <v>151782.04100000003</v>
      </c>
      <c r="E57" s="9">
        <f t="shared" si="0"/>
        <v>6511.996000000043</v>
      </c>
      <c r="F57" s="9">
        <f>D57/C57*100</f>
        <v>104.48268326756562</v>
      </c>
    </row>
    <row r="58" spans="1:6" ht="16.5" customHeight="1">
      <c r="A58" s="16" t="s">
        <v>193</v>
      </c>
      <c r="B58" s="16" t="s">
        <v>207</v>
      </c>
      <c r="C58" s="24">
        <v>0</v>
      </c>
      <c r="D58" s="24">
        <v>95119.24</v>
      </c>
      <c r="E58" s="9"/>
      <c r="F58" s="9"/>
    </row>
    <row r="59" spans="1:6" ht="119.25" customHeight="1">
      <c r="A59" s="17" t="s">
        <v>69</v>
      </c>
      <c r="B59" s="14" t="s">
        <v>70</v>
      </c>
      <c r="C59" s="24">
        <v>138.7</v>
      </c>
      <c r="D59" s="24">
        <v>0</v>
      </c>
      <c r="E59" s="9">
        <f t="shared" si="0"/>
        <v>-138.7</v>
      </c>
      <c r="F59" s="9">
        <f>D59/C59*100</f>
        <v>0</v>
      </c>
    </row>
    <row r="60" spans="1:6" ht="53.25" customHeight="1">
      <c r="A60" s="20" t="s">
        <v>205</v>
      </c>
      <c r="B60" s="21" t="s">
        <v>206</v>
      </c>
      <c r="C60" s="24">
        <v>0</v>
      </c>
      <c r="D60" s="24">
        <v>190.273</v>
      </c>
      <c r="E60" s="9"/>
      <c r="F60" s="9"/>
    </row>
    <row r="61" spans="1:6" ht="31.5">
      <c r="A61" s="7" t="s">
        <v>174</v>
      </c>
      <c r="B61" s="12" t="s">
        <v>71</v>
      </c>
      <c r="C61" s="24">
        <v>1000</v>
      </c>
      <c r="D61" s="24">
        <v>0</v>
      </c>
      <c r="E61" s="9">
        <f aca="true" t="shared" si="3" ref="E61:E70">D61-C61</f>
        <v>-1000</v>
      </c>
      <c r="F61" s="9">
        <f>D61/C61*100</f>
        <v>0</v>
      </c>
    </row>
    <row r="62" spans="1:6" ht="82.5" customHeight="1">
      <c r="A62" s="17" t="s">
        <v>150</v>
      </c>
      <c r="B62" s="14" t="s">
        <v>151</v>
      </c>
      <c r="C62" s="24">
        <v>154.101</v>
      </c>
      <c r="D62" s="24">
        <v>0</v>
      </c>
      <c r="E62" s="9">
        <f t="shared" si="3"/>
        <v>-154.101</v>
      </c>
      <c r="F62" s="9"/>
    </row>
    <row r="63" spans="1:6" ht="31.5" customHeight="1">
      <c r="A63" s="17" t="s">
        <v>194</v>
      </c>
      <c r="B63" s="22" t="s">
        <v>195</v>
      </c>
      <c r="C63" s="24">
        <v>0</v>
      </c>
      <c r="D63" s="24">
        <v>3330.716</v>
      </c>
      <c r="E63" s="9"/>
      <c r="F63" s="9"/>
    </row>
    <row r="64" spans="1:6" ht="84" customHeight="1">
      <c r="A64" s="17" t="s">
        <v>152</v>
      </c>
      <c r="B64" s="14" t="s">
        <v>153</v>
      </c>
      <c r="C64" s="24">
        <v>658.9</v>
      </c>
      <c r="D64" s="24">
        <v>0</v>
      </c>
      <c r="E64" s="9">
        <f t="shared" si="3"/>
        <v>-658.9</v>
      </c>
      <c r="F64" s="9">
        <f>D64/C64*100</f>
        <v>0</v>
      </c>
    </row>
    <row r="65" spans="1:6" ht="84" customHeight="1">
      <c r="A65" s="16" t="s">
        <v>208</v>
      </c>
      <c r="B65" s="18" t="s">
        <v>209</v>
      </c>
      <c r="C65" s="24">
        <v>0</v>
      </c>
      <c r="D65" s="24">
        <v>2229.156</v>
      </c>
      <c r="E65" s="9"/>
      <c r="F65" s="9"/>
    </row>
    <row r="66" spans="1:6" ht="31.5" customHeight="1">
      <c r="A66" s="7" t="s">
        <v>196</v>
      </c>
      <c r="B66" s="5" t="s">
        <v>197</v>
      </c>
      <c r="C66" s="24">
        <v>0</v>
      </c>
      <c r="D66" s="24">
        <v>48246.45</v>
      </c>
      <c r="E66" s="9"/>
      <c r="F66" s="9"/>
    </row>
    <row r="67" spans="1:6" ht="31.5" customHeight="1">
      <c r="A67" s="7" t="s">
        <v>198</v>
      </c>
      <c r="B67" s="5" t="s">
        <v>199</v>
      </c>
      <c r="C67" s="24">
        <v>0</v>
      </c>
      <c r="D67" s="24">
        <v>2666.206</v>
      </c>
      <c r="E67" s="9"/>
      <c r="F67" s="9"/>
    </row>
    <row r="68" spans="1:6" ht="47.25">
      <c r="A68" s="7" t="s">
        <v>175</v>
      </c>
      <c r="B68" s="12" t="s">
        <v>124</v>
      </c>
      <c r="C68" s="24">
        <v>157.03</v>
      </c>
      <c r="D68" s="24">
        <v>0</v>
      </c>
      <c r="E68" s="9">
        <f t="shared" si="3"/>
        <v>-157.03</v>
      </c>
      <c r="F68" s="9">
        <f>D68/C68*100</f>
        <v>0</v>
      </c>
    </row>
    <row r="69" spans="1:6" ht="47.25">
      <c r="A69" s="7" t="s">
        <v>154</v>
      </c>
      <c r="B69" s="5" t="s">
        <v>155</v>
      </c>
      <c r="C69" s="24">
        <v>5.872</v>
      </c>
      <c r="D69" s="24">
        <v>0</v>
      </c>
      <c r="E69" s="9">
        <f t="shared" si="3"/>
        <v>-5.872</v>
      </c>
      <c r="F69" s="9"/>
    </row>
    <row r="70" spans="1:6" ht="30.75" customHeight="1">
      <c r="A70" s="7" t="s">
        <v>172</v>
      </c>
      <c r="B70" s="5" t="s">
        <v>171</v>
      </c>
      <c r="C70" s="24">
        <v>63</v>
      </c>
      <c r="D70" s="24">
        <v>0</v>
      </c>
      <c r="E70" s="9">
        <f t="shared" si="3"/>
        <v>-63</v>
      </c>
      <c r="F70" s="9">
        <f>D70/C70*100</f>
        <v>0</v>
      </c>
    </row>
    <row r="71" spans="1:6" ht="127.5" customHeight="1">
      <c r="A71" s="7" t="s">
        <v>72</v>
      </c>
      <c r="B71" s="5" t="s">
        <v>73</v>
      </c>
      <c r="C71" s="24">
        <v>1746.5</v>
      </c>
      <c r="D71" s="24">
        <v>0</v>
      </c>
      <c r="E71" s="9">
        <f t="shared" si="0"/>
        <v>-1746.5</v>
      </c>
      <c r="F71" s="9">
        <f>D71/C71*100</f>
        <v>0</v>
      </c>
    </row>
    <row r="72" spans="1:6" ht="31.5">
      <c r="A72" s="7" t="s">
        <v>74</v>
      </c>
      <c r="B72" s="5" t="s">
        <v>75</v>
      </c>
      <c r="C72" s="24">
        <v>124.895</v>
      </c>
      <c r="D72" s="24">
        <v>0</v>
      </c>
      <c r="E72" s="9">
        <f t="shared" si="0"/>
        <v>-124.895</v>
      </c>
      <c r="F72" s="9">
        <f>D72/C72*100</f>
        <v>0</v>
      </c>
    </row>
    <row r="73" spans="1:6" ht="48" customHeight="1">
      <c r="A73" s="7" t="s">
        <v>76</v>
      </c>
      <c r="B73" s="5" t="s">
        <v>77</v>
      </c>
      <c r="C73" s="24">
        <v>737.498</v>
      </c>
      <c r="D73" s="24">
        <v>0</v>
      </c>
      <c r="E73" s="9">
        <f t="shared" si="0"/>
        <v>-737.498</v>
      </c>
      <c r="F73" s="9">
        <f>D73/C73*100</f>
        <v>0</v>
      </c>
    </row>
    <row r="74" spans="1:6" ht="64.5" customHeight="1">
      <c r="A74" s="7" t="s">
        <v>156</v>
      </c>
      <c r="B74" s="5" t="s">
        <v>157</v>
      </c>
      <c r="C74" s="24">
        <v>2853</v>
      </c>
      <c r="D74" s="24">
        <v>0</v>
      </c>
      <c r="E74" s="9">
        <f>D74-C74</f>
        <v>-2853</v>
      </c>
      <c r="F74" s="9">
        <f>D74/C74*100</f>
        <v>0</v>
      </c>
    </row>
    <row r="75" spans="1:6" ht="32.25" customHeight="1">
      <c r="A75" s="7" t="s">
        <v>78</v>
      </c>
      <c r="B75" s="5" t="s">
        <v>79</v>
      </c>
      <c r="C75" s="24">
        <v>107981.38</v>
      </c>
      <c r="D75" s="24">
        <v>0</v>
      </c>
      <c r="E75" s="9">
        <f t="shared" si="0"/>
        <v>-107981.38</v>
      </c>
      <c r="F75" s="9">
        <f>D75/C75*100</f>
        <v>0</v>
      </c>
    </row>
    <row r="76" spans="1:6" ht="50.25" customHeight="1">
      <c r="A76" s="7" t="s">
        <v>80</v>
      </c>
      <c r="B76" s="5" t="s">
        <v>81</v>
      </c>
      <c r="C76" s="24">
        <v>274.895</v>
      </c>
      <c r="D76" s="24">
        <v>0</v>
      </c>
      <c r="E76" s="9">
        <f t="shared" si="0"/>
        <v>-274.895</v>
      </c>
      <c r="F76" s="9">
        <f>D76/C76*100</f>
        <v>0</v>
      </c>
    </row>
    <row r="77" spans="1:6" ht="78.75" customHeight="1">
      <c r="A77" s="7" t="s">
        <v>82</v>
      </c>
      <c r="B77" s="5" t="s">
        <v>83</v>
      </c>
      <c r="C77" s="24">
        <v>15473.835</v>
      </c>
      <c r="D77" s="24">
        <v>0</v>
      </c>
      <c r="E77" s="9">
        <f t="shared" si="0"/>
        <v>-15473.835</v>
      </c>
      <c r="F77" s="9">
        <f>D77/C77*100</f>
        <v>0</v>
      </c>
    </row>
    <row r="78" spans="1:6" ht="31.5">
      <c r="A78" s="7" t="s">
        <v>158</v>
      </c>
      <c r="B78" s="5" t="s">
        <v>159</v>
      </c>
      <c r="C78" s="24">
        <v>1028.047</v>
      </c>
      <c r="D78" s="24">
        <v>0</v>
      </c>
      <c r="E78" s="9">
        <f>D78-C78</f>
        <v>-1028.047</v>
      </c>
      <c r="F78" s="9">
        <f>D78/C78*100</f>
        <v>0</v>
      </c>
    </row>
    <row r="79" spans="1:6" ht="60" customHeight="1">
      <c r="A79" s="7" t="s">
        <v>84</v>
      </c>
      <c r="B79" s="5" t="s">
        <v>85</v>
      </c>
      <c r="C79" s="24">
        <v>0</v>
      </c>
      <c r="D79" s="24">
        <v>0</v>
      </c>
      <c r="E79" s="9">
        <f t="shared" si="0"/>
        <v>0</v>
      </c>
      <c r="F79" s="9"/>
    </row>
    <row r="80" spans="1:6" ht="45" customHeight="1">
      <c r="A80" s="7" t="s">
        <v>168</v>
      </c>
      <c r="B80" s="5" t="s">
        <v>167</v>
      </c>
      <c r="C80" s="24">
        <v>0</v>
      </c>
      <c r="D80" s="24">
        <v>0</v>
      </c>
      <c r="E80" s="9">
        <f>D80-C80</f>
        <v>0</v>
      </c>
      <c r="F80" s="9"/>
    </row>
    <row r="81" spans="1:6" ht="81.75" customHeight="1">
      <c r="A81" s="7" t="s">
        <v>160</v>
      </c>
      <c r="B81" s="5" t="s">
        <v>161</v>
      </c>
      <c r="C81" s="24">
        <v>2457.292</v>
      </c>
      <c r="D81" s="24">
        <v>0</v>
      </c>
      <c r="E81" s="9">
        <f>D81-C81</f>
        <v>-2457.292</v>
      </c>
      <c r="F81" s="9">
        <f>D81/C81*100</f>
        <v>0</v>
      </c>
    </row>
    <row r="82" spans="1:6" ht="96" customHeight="1">
      <c r="A82" s="7" t="s">
        <v>86</v>
      </c>
      <c r="B82" s="5" t="s">
        <v>87</v>
      </c>
      <c r="C82" s="24">
        <v>881</v>
      </c>
      <c r="D82" s="24">
        <v>0</v>
      </c>
      <c r="E82" s="9">
        <f t="shared" si="0"/>
        <v>-881</v>
      </c>
      <c r="F82" s="9">
        <f>D82/C82*100</f>
        <v>0</v>
      </c>
    </row>
    <row r="83" spans="1:6" ht="31.5" customHeight="1">
      <c r="A83" s="7" t="s">
        <v>88</v>
      </c>
      <c r="B83" s="5" t="s">
        <v>89</v>
      </c>
      <c r="C83" s="24">
        <v>9534.1</v>
      </c>
      <c r="D83" s="24">
        <v>0</v>
      </c>
      <c r="E83" s="9">
        <f t="shared" si="0"/>
        <v>-9534.1</v>
      </c>
      <c r="F83" s="9">
        <f>D83/C83*100</f>
        <v>0</v>
      </c>
    </row>
    <row r="84" spans="1:6" ht="15.75">
      <c r="A84" s="7" t="s">
        <v>90</v>
      </c>
      <c r="B84" s="5" t="s">
        <v>91</v>
      </c>
      <c r="C84" s="24">
        <f>C85+C86+C87</f>
        <v>14389.2</v>
      </c>
      <c r="D84" s="24">
        <f>D85+D86+D87</f>
        <v>2217.61</v>
      </c>
      <c r="E84" s="9">
        <f t="shared" si="0"/>
        <v>-12171.59</v>
      </c>
      <c r="F84" s="9"/>
    </row>
    <row r="85" spans="1:6" ht="15.75">
      <c r="A85" s="7" t="s">
        <v>92</v>
      </c>
      <c r="B85" s="5" t="s">
        <v>93</v>
      </c>
      <c r="C85" s="24">
        <v>10869.2</v>
      </c>
      <c r="D85" s="24">
        <v>-275.337</v>
      </c>
      <c r="E85" s="9">
        <f t="shared" si="0"/>
        <v>-11144.537</v>
      </c>
      <c r="F85" s="9"/>
    </row>
    <row r="86" spans="1:6" ht="15.75">
      <c r="A86" s="7" t="s">
        <v>94</v>
      </c>
      <c r="B86" s="5" t="s">
        <v>95</v>
      </c>
      <c r="C86" s="24">
        <v>3412.3</v>
      </c>
      <c r="D86" s="24">
        <v>2426.994</v>
      </c>
      <c r="E86" s="9">
        <f t="shared" si="0"/>
        <v>-985.306</v>
      </c>
      <c r="F86" s="9"/>
    </row>
    <row r="87" spans="1:6" ht="15.75">
      <c r="A87" s="7" t="s">
        <v>162</v>
      </c>
      <c r="B87" s="5" t="s">
        <v>163</v>
      </c>
      <c r="C87" s="24">
        <v>107.7</v>
      </c>
      <c r="D87" s="24">
        <v>65.953</v>
      </c>
      <c r="E87" s="9">
        <f>D87-C87</f>
        <v>-41.747</v>
      </c>
      <c r="F87" s="9"/>
    </row>
    <row r="88" spans="1:6" ht="15.75" customHeight="1">
      <c r="A88" s="7" t="s">
        <v>227</v>
      </c>
      <c r="B88" s="5" t="s">
        <v>228</v>
      </c>
      <c r="C88" s="24">
        <v>0.6</v>
      </c>
      <c r="D88" s="24">
        <v>0</v>
      </c>
      <c r="E88" s="9">
        <f>D88-C88</f>
        <v>-0.6</v>
      </c>
      <c r="F88" s="9"/>
    </row>
    <row r="89" spans="1:6" ht="20.25" customHeight="1">
      <c r="A89" s="30" t="s">
        <v>96</v>
      </c>
      <c r="B89" s="31" t="s">
        <v>97</v>
      </c>
      <c r="C89" s="32">
        <f>C90+C101+C105+C106+C111+C115</f>
        <v>11089920.4</v>
      </c>
      <c r="D89" s="32">
        <f>D90+D101+D105+D106+D111+D115</f>
        <v>13409993.599999998</v>
      </c>
      <c r="E89" s="9">
        <f aca="true" t="shared" si="4" ref="E89:E115">D89-C89</f>
        <v>2320073.1999999974</v>
      </c>
      <c r="F89" s="9">
        <f aca="true" t="shared" si="5" ref="F89:F115">D89/C89*100</f>
        <v>120.92055773457126</v>
      </c>
    </row>
    <row r="90" spans="1:6" ht="47.25" customHeight="1">
      <c r="A90" s="7" t="s">
        <v>98</v>
      </c>
      <c r="B90" s="5" t="s">
        <v>99</v>
      </c>
      <c r="C90" s="9">
        <f>C91+C98+C99+C100</f>
        <v>10839265.4</v>
      </c>
      <c r="D90" s="9">
        <f>D91+D98+D99+D100</f>
        <v>13226573.5</v>
      </c>
      <c r="E90" s="9">
        <f t="shared" si="4"/>
        <v>2387308.0999999996</v>
      </c>
      <c r="F90" s="9">
        <f t="shared" si="5"/>
        <v>122.02463000859818</v>
      </c>
    </row>
    <row r="91" spans="1:6" ht="31.5">
      <c r="A91" s="7" t="s">
        <v>100</v>
      </c>
      <c r="B91" s="5" t="s">
        <v>176</v>
      </c>
      <c r="C91" s="9">
        <f>SUM(C92:C96)</f>
        <v>8004369.5</v>
      </c>
      <c r="D91" s="9">
        <f>SUM(D92:D97)</f>
        <v>7923034.1</v>
      </c>
      <c r="E91" s="9">
        <f t="shared" si="4"/>
        <v>-81335.40000000037</v>
      </c>
      <c r="F91" s="9">
        <f t="shared" si="5"/>
        <v>98.9838625015999</v>
      </c>
    </row>
    <row r="92" spans="1:6" ht="31.5">
      <c r="A92" s="7" t="s">
        <v>101</v>
      </c>
      <c r="B92" s="5" t="s">
        <v>177</v>
      </c>
      <c r="C92" s="9">
        <v>7401271.5</v>
      </c>
      <c r="D92" s="9">
        <v>7030800</v>
      </c>
      <c r="E92" s="9">
        <f t="shared" si="4"/>
        <v>-370471.5</v>
      </c>
      <c r="F92" s="9">
        <f t="shared" si="5"/>
        <v>94.99448844701887</v>
      </c>
    </row>
    <row r="93" spans="1:6" ht="31.5" customHeight="1">
      <c r="A93" s="7" t="s">
        <v>102</v>
      </c>
      <c r="B93" s="5" t="s">
        <v>178</v>
      </c>
      <c r="C93" s="9">
        <v>350000</v>
      </c>
      <c r="D93" s="9">
        <v>348339.6</v>
      </c>
      <c r="E93" s="9">
        <f t="shared" si="4"/>
        <v>-1660.4000000000233</v>
      </c>
      <c r="F93" s="9"/>
    </row>
    <row r="94" spans="1:6" ht="51" customHeight="1">
      <c r="A94" s="7" t="s">
        <v>127</v>
      </c>
      <c r="B94" s="5" t="s">
        <v>179</v>
      </c>
      <c r="C94" s="9">
        <v>253098</v>
      </c>
      <c r="D94" s="9">
        <v>428634</v>
      </c>
      <c r="E94" s="9">
        <f t="shared" si="4"/>
        <v>175536</v>
      </c>
      <c r="F94" s="9">
        <f t="shared" si="5"/>
        <v>169.3549534172534</v>
      </c>
    </row>
    <row r="95" spans="1:6" ht="34.5" customHeight="1">
      <c r="A95" s="7" t="s">
        <v>210</v>
      </c>
      <c r="B95" s="5" t="s">
        <v>211</v>
      </c>
      <c r="C95" s="9"/>
      <c r="D95" s="28">
        <v>88000</v>
      </c>
      <c r="E95" s="9">
        <f t="shared" si="4"/>
        <v>88000</v>
      </c>
      <c r="F95" s="9"/>
    </row>
    <row r="96" spans="1:6" ht="126">
      <c r="A96" s="7" t="s">
        <v>212</v>
      </c>
      <c r="B96" s="5" t="s">
        <v>213</v>
      </c>
      <c r="C96" s="9"/>
      <c r="D96" s="28">
        <v>19885.5</v>
      </c>
      <c r="E96" s="9">
        <f t="shared" si="4"/>
        <v>19885.5</v>
      </c>
      <c r="F96" s="9"/>
    </row>
    <row r="97" spans="1:6" ht="157.5">
      <c r="A97" s="7" t="s">
        <v>222</v>
      </c>
      <c r="B97" s="5" t="s">
        <v>223</v>
      </c>
      <c r="C97" s="9"/>
      <c r="D97" s="28">
        <v>7375</v>
      </c>
      <c r="E97" s="9">
        <f t="shared" si="4"/>
        <v>7375</v>
      </c>
      <c r="F97" s="9" t="e">
        <f t="shared" si="5"/>
        <v>#DIV/0!</v>
      </c>
    </row>
    <row r="98" spans="1:6" ht="56.25" customHeight="1">
      <c r="A98" s="7" t="s">
        <v>103</v>
      </c>
      <c r="B98" s="5" t="s">
        <v>180</v>
      </c>
      <c r="C98" s="9">
        <v>1119405.9</v>
      </c>
      <c r="D98" s="9">
        <v>3242298.4</v>
      </c>
      <c r="E98" s="9">
        <f t="shared" si="4"/>
        <v>2122892.5</v>
      </c>
      <c r="F98" s="9">
        <f t="shared" si="5"/>
        <v>289.6445694988744</v>
      </c>
    </row>
    <row r="99" spans="1:6" ht="31.5">
      <c r="A99" s="7" t="s">
        <v>104</v>
      </c>
      <c r="B99" s="5" t="s">
        <v>181</v>
      </c>
      <c r="C99" s="9">
        <v>988182.3</v>
      </c>
      <c r="D99" s="9">
        <v>1414607.4</v>
      </c>
      <c r="E99" s="9">
        <f t="shared" si="4"/>
        <v>426425.09999999986</v>
      </c>
      <c r="F99" s="9">
        <f t="shared" si="5"/>
        <v>143.15247297993497</v>
      </c>
    </row>
    <row r="100" spans="1:6" ht="64.5" customHeight="1">
      <c r="A100" s="7" t="s">
        <v>105</v>
      </c>
      <c r="B100" s="5" t="s">
        <v>182</v>
      </c>
      <c r="C100" s="9">
        <v>727307.7</v>
      </c>
      <c r="D100" s="9">
        <v>646633.6</v>
      </c>
      <c r="E100" s="9">
        <f t="shared" si="4"/>
        <v>-80674.09999999998</v>
      </c>
      <c r="F100" s="9">
        <f t="shared" si="5"/>
        <v>88.90784464402068</v>
      </c>
    </row>
    <row r="101" spans="1:6" ht="47.25">
      <c r="A101" s="7" t="s">
        <v>106</v>
      </c>
      <c r="B101" s="5" t="s">
        <v>107</v>
      </c>
      <c r="C101" s="9">
        <f>C102</f>
        <v>26688.800000000003</v>
      </c>
      <c r="D101" s="9">
        <f>D102</f>
        <v>21603.7</v>
      </c>
      <c r="E101" s="9">
        <f t="shared" si="4"/>
        <v>-5085.100000000002</v>
      </c>
      <c r="F101" s="9">
        <f t="shared" si="5"/>
        <v>80.94668924792423</v>
      </c>
    </row>
    <row r="102" spans="1:6" ht="47.25">
      <c r="A102" s="7" t="s">
        <v>108</v>
      </c>
      <c r="B102" s="5" t="s">
        <v>183</v>
      </c>
      <c r="C102" s="9">
        <f>SUM(C103:C104)</f>
        <v>26688.800000000003</v>
      </c>
      <c r="D102" s="9">
        <f>SUM(D103:D104)</f>
        <v>21603.7</v>
      </c>
      <c r="E102" s="9">
        <f t="shared" si="4"/>
        <v>-5085.100000000002</v>
      </c>
      <c r="F102" s="9">
        <f t="shared" si="5"/>
        <v>80.94668924792423</v>
      </c>
    </row>
    <row r="103" spans="1:6" ht="63">
      <c r="A103" s="7" t="s">
        <v>109</v>
      </c>
      <c r="B103" s="5" t="s">
        <v>184</v>
      </c>
      <c r="C103" s="9">
        <v>16906.9</v>
      </c>
      <c r="D103" s="9">
        <v>-184.7</v>
      </c>
      <c r="E103" s="9">
        <f t="shared" si="4"/>
        <v>-17091.600000000002</v>
      </c>
      <c r="F103" s="9"/>
    </row>
    <row r="104" spans="1:6" ht="141.75">
      <c r="A104" s="7" t="s">
        <v>214</v>
      </c>
      <c r="B104" s="5" t="s">
        <v>215</v>
      </c>
      <c r="C104" s="9">
        <v>9781.9</v>
      </c>
      <c r="D104" s="9">
        <v>21788.4</v>
      </c>
      <c r="E104" s="9">
        <f t="shared" si="4"/>
        <v>12006.500000000002</v>
      </c>
      <c r="F104" s="9">
        <f t="shared" si="5"/>
        <v>222.74200308733478</v>
      </c>
    </row>
    <row r="105" spans="1:6" ht="31.5">
      <c r="A105" s="7" t="s">
        <v>170</v>
      </c>
      <c r="B105" s="5" t="s">
        <v>169</v>
      </c>
      <c r="C105" s="9">
        <v>1000</v>
      </c>
      <c r="D105" s="9">
        <v>18514.5</v>
      </c>
      <c r="E105" s="9">
        <f t="shared" si="4"/>
        <v>17514.5</v>
      </c>
      <c r="F105" s="9">
        <f t="shared" si="5"/>
        <v>1851.4500000000003</v>
      </c>
    </row>
    <row r="106" spans="1:6" ht="15.75">
      <c r="A106" s="7" t="s">
        <v>110</v>
      </c>
      <c r="B106" s="5" t="s">
        <v>111</v>
      </c>
      <c r="C106" s="9">
        <f>SUM(C107:C110)</f>
        <v>9148.7</v>
      </c>
      <c r="D106" s="9">
        <f>SUM(D107:D110)</f>
        <v>8364.2</v>
      </c>
      <c r="E106" s="9">
        <f t="shared" si="4"/>
        <v>-784.5</v>
      </c>
      <c r="F106" s="9">
        <f t="shared" si="5"/>
        <v>91.42501120377759</v>
      </c>
    </row>
    <row r="107" spans="1:6" ht="31.5">
      <c r="A107" s="7" t="s">
        <v>112</v>
      </c>
      <c r="B107" s="5" t="s">
        <v>192</v>
      </c>
      <c r="C107" s="9">
        <v>8226.6</v>
      </c>
      <c r="D107" s="9">
        <v>5350</v>
      </c>
      <c r="E107" s="9">
        <f t="shared" si="4"/>
        <v>-2876.6000000000004</v>
      </c>
      <c r="F107" s="9">
        <f t="shared" si="5"/>
        <v>65.03294192011279</v>
      </c>
    </row>
    <row r="108" spans="1:6" ht="15.75">
      <c r="A108" s="33" t="s">
        <v>224</v>
      </c>
      <c r="B108" s="5" t="s">
        <v>225</v>
      </c>
      <c r="C108" s="9">
        <v>50</v>
      </c>
      <c r="D108" s="9">
        <v>0</v>
      </c>
      <c r="E108" s="9">
        <f t="shared" si="4"/>
        <v>-50</v>
      </c>
      <c r="F108" s="9">
        <f t="shared" si="5"/>
        <v>0</v>
      </c>
    </row>
    <row r="109" spans="1:6" ht="31.5">
      <c r="A109" s="29" t="s">
        <v>216</v>
      </c>
      <c r="B109" s="5" t="s">
        <v>217</v>
      </c>
      <c r="C109" s="9">
        <v>556</v>
      </c>
      <c r="D109" s="9">
        <v>375</v>
      </c>
      <c r="E109" s="9">
        <f t="shared" si="4"/>
        <v>-181</v>
      </c>
      <c r="F109" s="9">
        <f t="shared" si="5"/>
        <v>67.44604316546763</v>
      </c>
    </row>
    <row r="110" spans="1:6" ht="63">
      <c r="A110" s="29" t="s">
        <v>226</v>
      </c>
      <c r="B110" s="5" t="s">
        <v>218</v>
      </c>
      <c r="C110" s="9">
        <v>316.1</v>
      </c>
      <c r="D110" s="9">
        <f>1651.6+987.6</f>
        <v>2639.2</v>
      </c>
      <c r="E110" s="9">
        <f t="shared" si="4"/>
        <v>2323.1</v>
      </c>
      <c r="F110" s="9">
        <f t="shared" si="5"/>
        <v>834.925656437836</v>
      </c>
    </row>
    <row r="111" spans="1:6" ht="126">
      <c r="A111" s="7" t="s">
        <v>113</v>
      </c>
      <c r="B111" s="5" t="s">
        <v>114</v>
      </c>
      <c r="C111" s="9">
        <f>SUM(C112:C114)</f>
        <v>361502.39999999997</v>
      </c>
      <c r="D111" s="9">
        <f>SUM(D112:D114)</f>
        <v>141909.2</v>
      </c>
      <c r="E111" s="9">
        <f t="shared" si="4"/>
        <v>-219593.19999999995</v>
      </c>
      <c r="F111" s="9">
        <f t="shared" si="5"/>
        <v>39.25539636804625</v>
      </c>
    </row>
    <row r="112" spans="1:6" ht="110.25">
      <c r="A112" s="7" t="s">
        <v>185</v>
      </c>
      <c r="B112" s="3" t="s">
        <v>186</v>
      </c>
      <c r="C112" s="9">
        <v>359210.2</v>
      </c>
      <c r="D112" s="9">
        <v>114118.8</v>
      </c>
      <c r="E112" s="9">
        <f t="shared" si="4"/>
        <v>-245091.40000000002</v>
      </c>
      <c r="F112" s="9">
        <f t="shared" si="5"/>
        <v>31.769365123818865</v>
      </c>
    </row>
    <row r="113" spans="1:6" ht="94.5">
      <c r="A113" s="7" t="s">
        <v>187</v>
      </c>
      <c r="B113" s="3" t="s">
        <v>188</v>
      </c>
      <c r="C113" s="9">
        <v>211.1</v>
      </c>
      <c r="D113" s="9">
        <v>863.1</v>
      </c>
      <c r="E113" s="9">
        <f t="shared" si="4"/>
        <v>652</v>
      </c>
      <c r="F113" s="9">
        <f t="shared" si="5"/>
        <v>408.8583609663667</v>
      </c>
    </row>
    <row r="114" spans="1:6" ht="110.25">
      <c r="A114" s="7" t="s">
        <v>189</v>
      </c>
      <c r="B114" s="3" t="s">
        <v>190</v>
      </c>
      <c r="C114" s="9">
        <v>2081.1</v>
      </c>
      <c r="D114" s="9">
        <v>26927.3</v>
      </c>
      <c r="E114" s="9">
        <f t="shared" si="4"/>
        <v>24846.2</v>
      </c>
      <c r="F114" s="9">
        <f t="shared" si="5"/>
        <v>1293.8974580750564</v>
      </c>
    </row>
    <row r="115" spans="1:6" ht="63">
      <c r="A115" s="7" t="s">
        <v>115</v>
      </c>
      <c r="B115" s="5" t="s">
        <v>116</v>
      </c>
      <c r="C115" s="9">
        <f>C116</f>
        <v>-147684.9</v>
      </c>
      <c r="D115" s="9">
        <f>D116</f>
        <v>-6971.5</v>
      </c>
      <c r="E115" s="9">
        <f t="shared" si="4"/>
        <v>140713.4</v>
      </c>
      <c r="F115" s="9">
        <f t="shared" si="5"/>
        <v>4.720523222076191</v>
      </c>
    </row>
    <row r="116" spans="1:6" ht="63">
      <c r="A116" s="7" t="s">
        <v>117</v>
      </c>
      <c r="B116" s="5" t="s">
        <v>191</v>
      </c>
      <c r="C116" s="9">
        <v>-147684.9</v>
      </c>
      <c r="D116" s="9">
        <v>-6971.5</v>
      </c>
      <c r="E116" s="9">
        <f>D116-C116</f>
        <v>140713.4</v>
      </c>
      <c r="F116" s="9">
        <f>D116/C116*100</f>
        <v>4.720523222076191</v>
      </c>
    </row>
  </sheetData>
  <sheetProtection/>
  <mergeCells count="6">
    <mergeCell ref="A3:A4"/>
    <mergeCell ref="E3:F3"/>
    <mergeCell ref="A1:F1"/>
    <mergeCell ref="B3:B4"/>
    <mergeCell ref="C3:C4"/>
    <mergeCell ref="D3:D4"/>
  </mergeCells>
  <printOptions/>
  <pageMargins left="0.2755905511811024" right="0" top="0.5511811023622047" bottom="0.2755905511811024" header="0.15748031496062992" footer="0.15748031496062992"/>
  <pageSetup fitToHeight="0" fitToWidth="1"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Lunina</dc:creator>
  <cp:keywords/>
  <dc:description/>
  <cp:lastModifiedBy>Peteneva</cp:lastModifiedBy>
  <cp:lastPrinted>2020-06-17T11:19:28Z</cp:lastPrinted>
  <dcterms:created xsi:type="dcterms:W3CDTF">2016-04-25T02:35:52Z</dcterms:created>
  <dcterms:modified xsi:type="dcterms:W3CDTF">2020-10-27T03:32:02Z</dcterms:modified>
  <cp:category/>
  <cp:version/>
  <cp:contentType/>
  <cp:contentStatus/>
</cp:coreProperties>
</file>