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Динамика доходов рес.бюджета" sheetId="1" r:id="rId1"/>
  </sheets>
  <externalReferences>
    <externalReference r:id="rId4"/>
  </externalReferences>
  <definedNames>
    <definedName name="_xlnm._FilterDatabase" localSheetId="0" hidden="1">'Динамика доходов рес.бюджета'!$A$4:$I$92</definedName>
    <definedName name="TableRow">'Динамика доходов рес.бюджета'!#REF!</definedName>
    <definedName name="TableRow1">#REF!</definedName>
    <definedName name="TableRow2">#REF!</definedName>
    <definedName name="_xlnm.Print_Titles" localSheetId="0">'Динамика доходов рес.бюджета'!$3:$4</definedName>
    <definedName name="_xlnm.Print_Area" localSheetId="0">'Динамика доходов рес.бюджета'!$A$1:$F$92</definedName>
  </definedNames>
  <calcPr fullCalcOnLoad="1"/>
</workbook>
</file>

<file path=xl/sharedStrings.xml><?xml version="1.0" encoding="utf-8"?>
<sst xmlns="http://schemas.openxmlformats.org/spreadsheetml/2006/main" count="185" uniqueCount="185">
  <si>
    <t>Доходы бюджета - Всего</t>
  </si>
  <si>
    <t>00085000000000000000</t>
  </si>
  <si>
    <t>НАЛОГОВЫЕ И НЕНАЛОГОВЫЕ ДОХОДЫ</t>
  </si>
  <si>
    <t>00010000000000000000</t>
  </si>
  <si>
    <t>НАЛОГОВЫЕ ДОХОДЫ</t>
  </si>
  <si>
    <t>НАЛОГИ НА ПРИБЫЛЬ, ДОХОДЫ</t>
  </si>
  <si>
    <t>00010100000000000000</t>
  </si>
  <si>
    <t>Налог на прибыль организаций</t>
  </si>
  <si>
    <t>00010101000000000110</t>
  </si>
  <si>
    <t>Налог на доходы физических лиц</t>
  </si>
  <si>
    <t>00010102000010000110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</si>
  <si>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</si>
  <si>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</si>
  <si>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</si>
  <si>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</si>
  <si>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НАЛОГИ НА СОВОКУПНЫЙ ДОХОД</t>
  </si>
  <si>
    <t>00010500000000000000</t>
  </si>
  <si>
    <t>Единый сельскохозяйственный налог</t>
  </si>
  <si>
    <t>00010503000010000110</t>
  </si>
  <si>
    <t>НАЛОГИ НА ИМУЩЕСТВО</t>
  </si>
  <si>
    <t>00010600000000000000</t>
  </si>
  <si>
    <t>Налог на имущество организаций</t>
  </si>
  <si>
    <t>00010602000020000110</t>
  </si>
  <si>
    <t>Транспортный налог</t>
  </si>
  <si>
    <t>00010604000020000110</t>
  </si>
  <si>
    <t>НАЛОГИ, СБОРЫ И РЕГУЛЯРНЫЕ ПЛАТЕЖИ ЗА ПОЛЬЗОВАНИЕ ПРИРОДНЫМИ РЕСУРСАМИ</t>
  </si>
  <si>
    <t>00010700000000000000</t>
  </si>
  <si>
    <t>Сборы за пользование объектами животного мира и за пользование объектами водных биологических ресурсов</t>
  </si>
  <si>
    <t>00010704000010000110</t>
  </si>
  <si>
    <t>ГОСУДАРСТВЕННАЯ ПОШЛИНА</t>
  </si>
  <si>
    <t>00010800000000000000</t>
  </si>
  <si>
    <t>Государственная пошлина за государственную регистрацию, а также за совершение прочих юридически значимых действий</t>
  </si>
  <si>
    <t>00010807000010000110</t>
  </si>
  <si>
    <t>ЗАДОЛЖЕННОСТЬ И ПЕРЕРАСЧЕТЫ ПО ОТМЕНЕННЫМ НАЛОГАМ, СБОРАМ И ИНЫМ ОБЯЗАТЕЛЬНЫМ ПЛАТЕЖАМ</t>
  </si>
  <si>
    <t>00010900000000000000</t>
  </si>
  <si>
    <t>НЕНАЛОГОВЫЕ ДОХОДЫ</t>
  </si>
  <si>
    <t>ДОХОДЫ ОТ ИСПОЛЬЗОВАНИЯ ИМУЩЕСТВА, НАХОДЯЩЕГОСЯ В ГОСУДАРСТВЕННОЙ И МУНИЦИПАЛЬНОЙ СОБСТВЕННОСТИ</t>
  </si>
  <si>
    <t>00011100000000000000</t>
  </si>
  <si>
    <t>Проценты, полученные от предоставления бюджетных кредитов внутри страны</t>
  </si>
  <si>
    <t>00011103000000000120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</si>
  <si>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</si>
  <si>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</si>
  <si>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</si>
  <si>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</si>
  <si>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</si>
  <si>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</si>
  <si>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</si>
  <si>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</si>
  <si>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Платежи при пользовании недрами</t>
  </si>
  <si>
    <t>00011202000000000120</t>
  </si>
  <si>
    <t>Плата за использование лесов</t>
  </si>
  <si>
    <t>00011204000000000120</t>
  </si>
  <si>
    <t>00011300000000000000</t>
  </si>
  <si>
    <t>Доходы от оказания платных услуг (работ)</t>
  </si>
  <si>
    <t>00011301000000000130</t>
  </si>
  <si>
    <t>Доходы от компенсации затрат государства</t>
  </si>
  <si>
    <t>00011302000000000130</t>
  </si>
  <si>
    <t>ДОХОДЫ ОТ ПРОДАЖИ МАТЕРИАЛЬНЫХ И НЕМАТЕРИАЛЬНЫХ АКТИВОВ</t>
  </si>
  <si>
    <t>00011400000000000000</t>
  </si>
  <si>
    <t>Доходы от продажи земельных участков, находящихся в государственной и муниципальной собственности</t>
  </si>
  <si>
    <t>00011406000000000430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</si>
  <si>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</si>
  <si>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</si>
  <si>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</si>
  <si>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</si>
  <si>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ШТРАФЫ, САНКЦИИ, ВОЗМЕЩЕНИЕ УЩЕРБА</t>
  </si>
  <si>
    <t>00011600000000000000</t>
  </si>
  <si>
    <t>00011602000000000140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</si>
  <si>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</si>
  <si>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</si>
  <si>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Денежные взыскания (штрафы) за нарушение законодательства о рекламе</t>
  </si>
  <si>
    <t>00011626000010000140</t>
  </si>
  <si>
    <t>Денежные взыскания (штрафы) за нарушение законодательства Российской Федерации о пожарной безопасности</t>
  </si>
  <si>
    <t>00011627000010000140</t>
  </si>
  <si>
    <t>Денежные взыскания (штрафы) за правонарушения в области дорожного движения</t>
  </si>
  <si>
    <t>00011630000010000140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</si>
  <si>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</si>
  <si>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</si>
  <si>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</si>
  <si>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</si>
  <si>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</si>
  <si>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00011637000000000140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</si>
  <si>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</si>
  <si>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00011646000000000140</t>
  </si>
  <si>
    <t>Прочие поступления от денежных взысканий (штрафов) и иных сумм в возмещение ущерба</t>
  </si>
  <si>
    <t>00011690000000000140</t>
  </si>
  <si>
    <t>ПРОЧИЕ НЕНАЛОГОВЫЕ ДОХОДЫ</t>
  </si>
  <si>
    <t>00011700000000000000</t>
  </si>
  <si>
    <t>Невыясненные поступления</t>
  </si>
  <si>
    <t>00011701000000000180</t>
  </si>
  <si>
    <t>Прочие неналоговые доходы</t>
  </si>
  <si>
    <t>00011705000000000180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</si>
  <si>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</si>
  <si>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</si>
  <si>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</si>
  <si>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</si>
  <si>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ПРОЧИЕ БЕЗВОЗМЕЗДНЫЕ ПОСТУПЛЕНИЯ</t>
  </si>
  <si>
    <t>00020700000000000000</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</si>
  <si>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</si>
  <si>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</si>
  <si>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00021800000000000000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</si>
  <si>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</si>
  <si>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</si>
  <si>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</si>
  <si>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Наименование показателя</t>
  </si>
  <si>
    <t xml:space="preserve">Код дохода по бюджетной классификации </t>
  </si>
  <si>
    <t xml:space="preserve">Динамика поступления </t>
  </si>
  <si>
    <t>прирост (снижение), тыс. руб.</t>
  </si>
  <si>
    <t>темп роста (снижения), %</t>
  </si>
  <si>
    <t>в  тыс.руб.</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</si>
  <si>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</si>
  <si>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</si>
  <si>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</si>
  <si>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</si>
  <si>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</si>
  <si>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</si>
  <si>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</si>
  <si>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</si>
  <si>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</si>
  <si>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Иные межбюджетные трансферты</t>
  </si>
  <si>
    <t>00011402000000000000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</si>
  <si>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</si>
  <si>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00011603000000000140</t>
  </si>
  <si>
    <t>00011618000000000140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</si>
  <si>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</si>
  <si>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</si>
  <si>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</si>
  <si>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</si>
  <si>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</si>
  <si>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</si>
  <si>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00011623000000000140</t>
  </si>
  <si>
    <t>Доходы от возмещения ущерба при возникновении страховых случаев</t>
  </si>
  <si>
    <t>Дотации бюджетам на частичную компенсацию дополнительных расходов на повышение оплаты труда работников бюджетной сферы и иные цели</t>
  </si>
  <si>
    <t>ДОХОДЫ ОТ ОКАЗАНИЯ ПЛАТНЫХ УСЛУГ И КОМПЕНСАЦИИ ЗАТРАТ ГОСУДАРСТВА</t>
  </si>
  <si>
    <t xml:space="preserve">Денежные взыскания (штрафы) за нарушение законодательства о налогах и сборах </t>
  </si>
  <si>
    <t>Денежные взыскания (штрафы) за нарушение бюджетного законодательства  Российской Федерации</t>
  </si>
  <si>
    <t>00020210000000000150</t>
  </si>
  <si>
    <t>00020215001000000150</t>
  </si>
  <si>
    <t>00020215002000000150</t>
  </si>
  <si>
    <t>00020215009000000150</t>
  </si>
  <si>
    <t>00020220000000000150</t>
  </si>
  <si>
    <t>00020230000000000150</t>
  </si>
  <si>
    <t>00020240000000000150</t>
  </si>
  <si>
    <t>00020302000020000150</t>
  </si>
  <si>
    <t>00020302010020000150</t>
  </si>
  <si>
    <t>00020702000020000150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</si>
  <si>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</si>
  <si>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00021900000020000150</t>
  </si>
  <si>
    <t>00011601000000000140</t>
  </si>
  <si>
    <t>Административные штрафы, установленные Кодексом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</si>
  <si>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</si>
  <si>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00011607000010000140</t>
  </si>
  <si>
    <t>Платежи в целях возмещения причиненного ущерба (убытков)</t>
  </si>
  <si>
    <t>00011610000000000140</t>
  </si>
  <si>
    <t>Платежи, уплачиваемые в целях возмещения вреда</t>
  </si>
  <si>
    <t>00011611000000000140</t>
  </si>
  <si>
    <t>Налог на прибыль организаций, зачислявшийся до 1 января 2005 года в местные бюджеты</t>
  </si>
  <si>
    <t>00010901000000000110</t>
  </si>
  <si>
    <t>Прочие налоги и сборы (по отмененным налогам и сборам субъектов Российской Федерации)</t>
  </si>
  <si>
    <t>00010906000020000110</t>
  </si>
  <si>
    <t>БЕЗВОЗМЕЗДНЫЕ ПОСТУПЛЕНИЯ ОТ НЕГОСУДАРСТВЕННЫХ ОРГАНИЗАЦИЙ</t>
  </si>
  <si>
    <t>Налоги на имущество</t>
  </si>
  <si>
    <t>00010904000000000110</t>
  </si>
  <si>
    <t>Доходы от приватизации имущества, находящегося в государственной и муниципальной собственности</t>
  </si>
  <si>
    <t>00011413000000000000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</si>
  <si>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</si>
  <si>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00011507000010000140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</si>
  <si>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</si>
  <si>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00011607010000000140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</si>
  <si>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</si>
  <si>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Административные штрафы, установленные законами субъектов Российской Федерации об административных правонарушениях</t>
  </si>
  <si>
    <t>00011602000020000140</t>
  </si>
  <si>
    <t>00020302040020000150</t>
  </si>
  <si>
    <t>00021800000020000150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</si>
  <si>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</si>
  <si>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</si>
  <si>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</si>
  <si>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00020215832000000150</t>
  </si>
  <si>
    <t>00020215853000000150</t>
  </si>
  <si>
    <t>00020402000020000150</t>
  </si>
  <si>
    <t>Сведения о поступлении доходов в республиканский бюджет Республики Алтай по видам доходов за 9 месяцев 2020 года в сравнении с 9 месяцами 2019 года</t>
  </si>
  <si>
    <t>Исполнено на 01.10.2019 года</t>
  </si>
  <si>
    <t>Исполнено на 01.10.2020 года</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</si>
  <si>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работы,связанные с обеспечением санитарно-эпидемиологической безопасности при подготовке и проведении общероссийскогоголосования по вопросу одобрения изменений в Конституцию Российской Федерации</t>
  </si>
  <si>
    <t>00020215857000000150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</si>
</sst>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numFmt numFmtId="173" formatCode="###\ ###\ ###\ ###\ ##0.00"/>
    <numFmt numFmtId="174" formatCode="0.000#,"/>
    <numFmt numFmtId="175" formatCode="#,##0.00_р_."/>
    <numFmt numFmtId="176" formatCode="\ 0.000#,"/>
    <numFmt numFmtId="177" formatCode="#,##0.0000_р_."/>
    <numFmt numFmtId="178" formatCode="#,##0.000_р_."/>
    <numFmt numFmtId="179" formatCode="#,##0.0_р_."/>
    <numFmt numFmtId="180" formatCode="#,##0.0"/>
    <numFmt numFmtId="181" formatCode="_(* #,##0.00_);_(* \(#,##0.00\);_(* &quot;-&quot;??_);_(@_)"/>
    <numFmt numFmtId="182" formatCode="#,##0.000"/>
    <numFmt numFmtId="183" formatCode="#,##0.00000_р_."/>
    <numFmt numFmtId="184" formatCode="#,##0.000000_р_."/>
    <numFmt numFmtId="185" formatCode="#,##0.000000"/>
    <numFmt numFmtId="186" formatCode="_-* #,##0.0\ _₽_-;\-* #,##0.0\ _₽_-;_-* &quot;-&quot;?\ _₽_-;_-@_-"/>
    <numFmt numFmtId="187" formatCode="_-* #,##0.00\ _₽_-;\-* #,##0.00\ _₽_-;_-* &quot;-&quot;?\ _₽_-;_-@_-"/>
    <numFmt numFmtId="188" formatCode="_-* #,##0.000\ _₽_-;\-* #,##0.000\ _₽_-;_-* &quot;-&quot;?\ _₽_-;_-@_-"/>
    <numFmt numFmtId="189" formatCode="[$-FC19]d\ mmmm\ yyyy\ &quot;г.&quot;"/>
    <numFmt numFmtId="190" formatCode="0.0"/>
    <numFmt numFmtId="191" formatCode="#,##0.0_ ;[Red]\-#,##0.0\ "/>
    <numFmt numFmtId="192" formatCode="#,##0.0_ ;\-#,##0.0\ "/>
  </numFmts>
  <fonts count="51">
    <font>
      <sz val="11"/>
      <color theme="1"/>
      <name val="Calibri"/>
      <family val="2"/>
    </font>
    <font>
      <sz val="11"/>
      <color indexed="8"/>
      <name val="Calibri"/>
      <family val="2"/>
    </font>
    <font>
      <sz val="10"/>
      <name val="Arial"/>
      <family val="2"/>
    </font>
    <font>
      <sz val="10"/>
      <name val="Arial Cyr"/>
      <family val="0"/>
    </font>
    <font>
      <sz val="8"/>
      <name val="Arial"/>
      <family val="2"/>
    </font>
    <font>
      <sz val="10"/>
      <name val="Times New Roman"/>
      <family val="1"/>
    </font>
    <font>
      <sz val="12"/>
      <name val="Times New Roman"/>
      <family val="1"/>
    </font>
    <font>
      <b/>
      <sz val="12"/>
      <name val="Times New Roman"/>
      <family val="1"/>
    </font>
    <font>
      <b/>
      <sz val="16"/>
      <name val="Times New Roman"/>
      <family val="1"/>
    </font>
    <font>
      <sz val="11"/>
      <color indexed="9"/>
      <name val="Calibri"/>
      <family val="2"/>
    </font>
    <font>
      <sz val="10"/>
      <color indexed="8"/>
      <name val="Arial"/>
      <family val="2"/>
    </font>
    <font>
      <b/>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6"/>
      <name val="Calibri"/>
      <family val="2"/>
    </font>
    <font>
      <sz val="8"/>
      <name val="Segoe UI"/>
      <family val="2"/>
    </font>
    <font>
      <sz val="11"/>
      <color theme="0"/>
      <name val="Calibri"/>
      <family val="2"/>
    </font>
    <font>
      <sz val="10"/>
      <color rgb="FF000000"/>
      <name val="Arial"/>
      <family val="2"/>
    </font>
    <font>
      <b/>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1F5F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D9D9D9"/>
      </left>
      <right style="thin">
        <color rgb="FFD9D9D9"/>
      </right>
      <top/>
      <bottom style="thin">
        <color rgb="FFD9D9D9"/>
      </bottom>
    </border>
    <border>
      <left style="thin">
        <color rgb="FFBFBFBF"/>
      </left>
      <right style="thin">
        <color rgb="FFD9D9D9"/>
      </right>
      <top>
        <color rgb="FF000000"/>
      </top>
      <bottom style="thin">
        <color rgb="FFD9D9D9"/>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 fontId="32" fillId="0" borderId="1">
      <alignment horizontal="right" vertical="top" shrinkToFit="1"/>
      <protection/>
    </xf>
    <xf numFmtId="49" fontId="33" fillId="20" borderId="2">
      <alignment horizontal="center" vertical="top" shrinkToFit="1"/>
      <protection/>
    </xf>
    <xf numFmtId="0" fontId="33" fillId="20" borderId="1">
      <alignment horizontal="left" vertical="top" wrapText="1"/>
      <protection/>
    </xf>
    <xf numFmtId="0" fontId="4" fillId="0" borderId="3">
      <alignment horizontal="center" vertical="top" wrapText="1"/>
      <protection/>
    </xf>
    <xf numFmtId="0" fontId="4" fillId="0" borderId="4">
      <alignment horizontal="center" vertical="top"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5" applyNumberFormat="0" applyAlignment="0" applyProtection="0"/>
    <xf numFmtId="0" fontId="35" fillId="28" borderId="6" applyNumberFormat="0" applyAlignment="0" applyProtection="0"/>
    <xf numFmtId="0" fontId="36" fillId="28" borderId="5"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29" borderId="1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4" fillId="0" borderId="0">
      <alignment/>
      <protection/>
    </xf>
    <xf numFmtId="0" fontId="44" fillId="0" borderId="0">
      <alignment/>
      <protection/>
    </xf>
    <xf numFmtId="0" fontId="45" fillId="31" borderId="0" applyNumberFormat="0" applyBorder="0" applyAlignment="0" applyProtection="0"/>
    <xf numFmtId="0" fontId="46" fillId="0" borderId="0" applyNumberFormat="0" applyFill="0" applyBorder="0" applyAlignment="0" applyProtection="0"/>
    <xf numFmtId="0" fontId="0" fillId="32" borderId="12" applyNumberFormat="0" applyFont="0" applyAlignment="0" applyProtection="0"/>
    <xf numFmtId="9" fontId="0" fillId="0" borderId="0" applyFont="0" applyFill="0" applyBorder="0" applyAlignment="0" applyProtection="0"/>
    <xf numFmtId="0" fontId="47" fillId="0" borderId="13"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0" fontId="49" fillId="33" borderId="0" applyNumberFormat="0" applyBorder="0" applyAlignment="0" applyProtection="0"/>
  </cellStyleXfs>
  <cellXfs count="48">
    <xf numFmtId="0" fontId="0" fillId="0" borderId="0" xfId="0" applyFont="1" applyAlignment="1">
      <alignment/>
    </xf>
    <xf numFmtId="0" fontId="5" fillId="0" borderId="0" xfId="0" applyFont="1" applyFill="1" applyAlignment="1">
      <alignment wrapText="1"/>
    </xf>
    <xf numFmtId="0" fontId="6" fillId="0" borderId="0" xfId="0" applyFont="1" applyFill="1" applyAlignment="1">
      <alignment horizontal="justify" vertical="top" wrapText="1"/>
    </xf>
    <xf numFmtId="49" fontId="6" fillId="0" borderId="0" xfId="0" applyNumberFormat="1" applyFont="1" applyFill="1" applyAlignment="1">
      <alignment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justify" vertical="top" wrapText="1"/>
    </xf>
    <xf numFmtId="49" fontId="6" fillId="0" borderId="14" xfId="0" applyNumberFormat="1" applyFont="1" applyFill="1" applyBorder="1" applyAlignment="1">
      <alignment horizontal="center" vertical="center" wrapText="1"/>
    </xf>
    <xf numFmtId="0" fontId="6" fillId="0" borderId="14" xfId="0" applyFont="1" applyFill="1" applyBorder="1" applyAlignment="1">
      <alignment horizontal="justify" vertical="top" wrapText="1"/>
    </xf>
    <xf numFmtId="49" fontId="6" fillId="0" borderId="14" xfId="0" applyNumberFormat="1" applyFont="1" applyFill="1" applyBorder="1" applyAlignment="1">
      <alignment horizontal="center" vertical="top" wrapText="1"/>
    </xf>
    <xf numFmtId="0" fontId="6" fillId="0" borderId="14" xfId="0" applyNumberFormat="1" applyFont="1" applyFill="1" applyBorder="1" applyAlignment="1">
      <alignment horizontal="justify" vertical="top" wrapText="1"/>
    </xf>
    <xf numFmtId="49" fontId="6" fillId="0" borderId="0" xfId="0" applyNumberFormat="1" applyFont="1" applyFill="1" applyAlignment="1">
      <alignment horizontal="center" vertical="center"/>
    </xf>
    <xf numFmtId="49" fontId="6" fillId="0" borderId="14" xfId="0" applyNumberFormat="1" applyFont="1" applyFill="1" applyBorder="1" applyAlignment="1">
      <alignment horizontal="center" vertical="center"/>
    </xf>
    <xf numFmtId="49" fontId="6" fillId="0" borderId="0" xfId="0" applyNumberFormat="1" applyFont="1" applyFill="1" applyAlignment="1">
      <alignment horizontal="center" wrapText="1"/>
    </xf>
    <xf numFmtId="180" fontId="6" fillId="34" borderId="14" xfId="0" applyNumberFormat="1" applyFont="1" applyFill="1" applyBorder="1" applyAlignment="1">
      <alignment horizontal="center" vertical="center" wrapText="1"/>
    </xf>
    <xf numFmtId="191" fontId="6" fillId="0" borderId="0" xfId="0" applyNumberFormat="1" applyFont="1" applyFill="1" applyAlignment="1">
      <alignment horizontal="center" vertical="center" wrapText="1"/>
    </xf>
    <xf numFmtId="191" fontId="6" fillId="0" borderId="14" xfId="0" applyNumberFormat="1" applyFont="1" applyFill="1" applyBorder="1" applyAlignment="1">
      <alignment horizontal="center" vertical="center" wrapText="1"/>
    </xf>
    <xf numFmtId="191" fontId="6" fillId="34" borderId="14" xfId="0" applyNumberFormat="1" applyFont="1" applyFill="1" applyBorder="1" applyAlignment="1">
      <alignment horizontal="center" vertical="center" wrapText="1"/>
    </xf>
    <xf numFmtId="191" fontId="5" fillId="0" borderId="0" xfId="0" applyNumberFormat="1" applyFont="1" applyFill="1" applyAlignment="1">
      <alignment horizontal="center" vertical="center"/>
    </xf>
    <xf numFmtId="191" fontId="6" fillId="34" borderId="14" xfId="0" applyNumberFormat="1" applyFont="1" applyFill="1" applyBorder="1" applyAlignment="1">
      <alignment horizontal="center" vertical="center"/>
    </xf>
    <xf numFmtId="191" fontId="6" fillId="34" borderId="14" xfId="137" applyNumberFormat="1" applyFont="1" applyFill="1" applyBorder="1" applyAlignment="1">
      <alignment horizontal="center" vertical="center"/>
    </xf>
    <xf numFmtId="191" fontId="6" fillId="0" borderId="0" xfId="0" applyNumberFormat="1" applyFont="1" applyFill="1" applyAlignment="1">
      <alignment horizontal="center" vertical="center"/>
    </xf>
    <xf numFmtId="49" fontId="50" fillId="34" borderId="2" xfId="34" applyNumberFormat="1" applyFont="1" applyFill="1" applyAlignment="1" applyProtection="1">
      <alignment horizontal="center" vertical="center" shrinkToFit="1"/>
      <protection/>
    </xf>
    <xf numFmtId="0" fontId="50" fillId="34" borderId="1" xfId="35" applyNumberFormat="1" applyFont="1" applyFill="1" applyProtection="1" quotePrefix="1">
      <alignment horizontal="left" vertical="top" wrapText="1"/>
      <protection/>
    </xf>
    <xf numFmtId="0" fontId="50" fillId="34" borderId="14" xfId="35" applyNumberFormat="1" applyFont="1" applyFill="1" applyBorder="1" applyAlignment="1" applyProtection="1" quotePrefix="1">
      <alignment horizontal="left" vertical="center" wrapText="1"/>
      <protection/>
    </xf>
    <xf numFmtId="49" fontId="50" fillId="34" borderId="14" xfId="34" applyNumberFormat="1" applyFont="1" applyFill="1" applyBorder="1" applyAlignment="1" applyProtection="1">
      <alignment horizontal="center" vertical="center" shrinkToFit="1"/>
      <protection/>
    </xf>
    <xf numFmtId="0" fontId="50" fillId="34" borderId="14" xfId="35" applyNumberFormat="1" applyFont="1" applyFill="1" applyBorder="1" applyProtection="1" quotePrefix="1">
      <alignment horizontal="left" vertical="top" wrapText="1"/>
      <protection/>
    </xf>
    <xf numFmtId="186" fontId="7" fillId="0" borderId="14" xfId="0" applyNumberFormat="1" applyFont="1" applyFill="1" applyBorder="1" applyAlignment="1">
      <alignment horizontal="center" vertical="center"/>
    </xf>
    <xf numFmtId="186" fontId="6" fillId="0" borderId="14" xfId="0" applyNumberFormat="1" applyFont="1" applyFill="1" applyBorder="1" applyAlignment="1">
      <alignment horizontal="center" vertical="center"/>
    </xf>
    <xf numFmtId="186" fontId="6" fillId="0" borderId="14" xfId="137" applyNumberFormat="1" applyFont="1" applyFill="1" applyBorder="1" applyAlignment="1">
      <alignment horizontal="center" vertical="center"/>
    </xf>
    <xf numFmtId="191" fontId="6" fillId="0" borderId="14" xfId="0" applyNumberFormat="1" applyFont="1" applyFill="1" applyBorder="1" applyAlignment="1">
      <alignment horizontal="center" vertical="center"/>
    </xf>
    <xf numFmtId="191" fontId="6" fillId="0" borderId="14" xfId="137" applyNumberFormat="1" applyFont="1" applyFill="1" applyBorder="1" applyAlignment="1">
      <alignment horizontal="center" vertical="center"/>
    </xf>
    <xf numFmtId="0" fontId="8" fillId="0" borderId="0" xfId="0" applyFont="1" applyFill="1" applyAlignment="1">
      <alignment horizontal="center" vertical="top" wrapText="1"/>
    </xf>
    <xf numFmtId="0" fontId="29" fillId="0" borderId="0" xfId="0" applyFont="1" applyFill="1" applyAlignment="1">
      <alignment horizontal="center" vertical="top" wrapText="1"/>
    </xf>
    <xf numFmtId="0" fontId="29" fillId="0" borderId="0" xfId="0" applyFont="1" applyFill="1" applyAlignment="1">
      <alignment horizontal="center" wrapText="1"/>
    </xf>
    <xf numFmtId="0" fontId="6" fillId="0" borderId="14" xfId="36" applyNumberFormat="1" applyFont="1" applyFill="1" applyBorder="1" applyAlignment="1" applyProtection="1">
      <alignment horizontal="center" vertical="top" wrapText="1"/>
      <protection/>
    </xf>
    <xf numFmtId="0" fontId="6" fillId="0" borderId="14" xfId="36" applyNumberFormat="1" applyFont="1" applyFill="1" applyBorder="1" applyAlignment="1">
      <alignment horizontal="center" vertical="top" wrapText="1"/>
      <protection/>
    </xf>
    <xf numFmtId="49" fontId="6" fillId="0" borderId="14" xfId="37" applyNumberFormat="1" applyFont="1" applyFill="1" applyBorder="1" applyAlignment="1" applyProtection="1">
      <alignment horizontal="center" vertical="center" wrapText="1"/>
      <protection/>
    </xf>
    <xf numFmtId="49" fontId="6" fillId="0" borderId="14" xfId="37" applyNumberFormat="1" applyFont="1" applyFill="1" applyBorder="1" applyAlignment="1">
      <alignment horizontal="center" vertical="center" wrapText="1"/>
      <protection/>
    </xf>
    <xf numFmtId="191" fontId="6" fillId="0" borderId="16" xfId="0" applyNumberFormat="1" applyFont="1" applyFill="1" applyBorder="1" applyAlignment="1">
      <alignment horizontal="center" vertical="center" wrapText="1"/>
    </xf>
    <xf numFmtId="191" fontId="6" fillId="0" borderId="17"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192" fontId="6" fillId="0" borderId="14" xfId="0" applyNumberFormat="1" applyFont="1" applyFill="1" applyBorder="1" applyAlignment="1">
      <alignment horizontal="center" vertical="center"/>
    </xf>
    <xf numFmtId="0" fontId="7" fillId="0" borderId="14" xfId="0" applyFont="1" applyFill="1" applyBorder="1" applyAlignment="1">
      <alignment horizontal="justify" vertical="top" wrapText="1"/>
    </xf>
    <xf numFmtId="49" fontId="7" fillId="0" borderId="14" xfId="0" applyNumberFormat="1" applyFont="1" applyFill="1" applyBorder="1" applyAlignment="1">
      <alignment horizontal="center" vertical="center" wrapText="1"/>
    </xf>
  </cellXfs>
  <cellStyles count="12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100" xfId="33"/>
    <cellStyle name="ex75" xfId="34"/>
    <cellStyle name="ex76" xfId="35"/>
    <cellStyle name="xl28" xfId="36"/>
    <cellStyle name="xl40"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2 10" xfId="58"/>
    <cellStyle name="Обычный 2 10 2" xfId="59"/>
    <cellStyle name="Обычный 2 11" xfId="60"/>
    <cellStyle name="Обычный 2 11 2" xfId="61"/>
    <cellStyle name="Обычный 2 12" xfId="62"/>
    <cellStyle name="Обычный 2 12 2" xfId="63"/>
    <cellStyle name="Обычный 2 13" xfId="64"/>
    <cellStyle name="Обычный 2 13 2" xfId="65"/>
    <cellStyle name="Обычный 2 14" xfId="66"/>
    <cellStyle name="Обычный 2 14 2" xfId="67"/>
    <cellStyle name="Обычный 2 15" xfId="68"/>
    <cellStyle name="Обычный 2 15 2" xfId="69"/>
    <cellStyle name="Обычный 2 16" xfId="70"/>
    <cellStyle name="Обычный 2 16 2" xfId="71"/>
    <cellStyle name="Обычный 2 17" xfId="72"/>
    <cellStyle name="Обычный 2 17 2" xfId="73"/>
    <cellStyle name="Обычный 2 18" xfId="74"/>
    <cellStyle name="Обычный 2 18 2" xfId="75"/>
    <cellStyle name="Обычный 2 19" xfId="76"/>
    <cellStyle name="Обычный 2 19 2" xfId="77"/>
    <cellStyle name="Обычный 2 2" xfId="78"/>
    <cellStyle name="Обычный 2 2 2" xfId="79"/>
    <cellStyle name="Обычный 2 20" xfId="80"/>
    <cellStyle name="Обычный 2 20 2" xfId="81"/>
    <cellStyle name="Обычный 2 21" xfId="82"/>
    <cellStyle name="Обычный 2 21 2" xfId="83"/>
    <cellStyle name="Обычный 2 22" xfId="84"/>
    <cellStyle name="Обычный 2 22 2" xfId="85"/>
    <cellStyle name="Обычный 2 23" xfId="86"/>
    <cellStyle name="Обычный 2 23 2" xfId="87"/>
    <cellStyle name="Обычный 2 24" xfId="88"/>
    <cellStyle name="Обычный 2 24 2" xfId="89"/>
    <cellStyle name="Обычный 2 25" xfId="90"/>
    <cellStyle name="Обычный 2 25 2" xfId="91"/>
    <cellStyle name="Обычный 2 26" xfId="92"/>
    <cellStyle name="Обычный 2 26 2" xfId="93"/>
    <cellStyle name="Обычный 2 27" xfId="94"/>
    <cellStyle name="Обычный 2 27 2" xfId="95"/>
    <cellStyle name="Обычный 2 28" xfId="96"/>
    <cellStyle name="Обычный 2 28 2" xfId="97"/>
    <cellStyle name="Обычный 2 29" xfId="98"/>
    <cellStyle name="Обычный 2 29 2" xfId="99"/>
    <cellStyle name="Обычный 2 3" xfId="100"/>
    <cellStyle name="Обычный 2 3 2" xfId="101"/>
    <cellStyle name="Обычный 2 30" xfId="102"/>
    <cellStyle name="Обычный 2 30 2" xfId="103"/>
    <cellStyle name="Обычный 2 31" xfId="104"/>
    <cellStyle name="Обычный 2 31 2" xfId="105"/>
    <cellStyle name="Обычный 2 32" xfId="106"/>
    <cellStyle name="Обычный 2 32 2" xfId="107"/>
    <cellStyle name="Обычный 2 33" xfId="108"/>
    <cellStyle name="Обычный 2 33 2" xfId="109"/>
    <cellStyle name="Обычный 2 34" xfId="110"/>
    <cellStyle name="Обычный 2 34 2" xfId="111"/>
    <cellStyle name="Обычный 2 35" xfId="112"/>
    <cellStyle name="Обычный 2 35 2" xfId="113"/>
    <cellStyle name="Обычный 2 36" xfId="114"/>
    <cellStyle name="Обычный 2 36 2" xfId="115"/>
    <cellStyle name="Обычный 2 4" xfId="116"/>
    <cellStyle name="Обычный 2 4 2" xfId="117"/>
    <cellStyle name="Обычный 2 5" xfId="118"/>
    <cellStyle name="Обычный 2 5 2" xfId="119"/>
    <cellStyle name="Обычный 2 6" xfId="120"/>
    <cellStyle name="Обычный 2 6 2" xfId="121"/>
    <cellStyle name="Обычный 2 7" xfId="122"/>
    <cellStyle name="Обычный 2 7 2" xfId="123"/>
    <cellStyle name="Обычный 2 8" xfId="124"/>
    <cellStyle name="Обычный 2 8 2" xfId="125"/>
    <cellStyle name="Обычный 2 9" xfId="126"/>
    <cellStyle name="Обычный 2 9 2" xfId="127"/>
    <cellStyle name="Обычный 3" xfId="128"/>
    <cellStyle name="Обычный 4" xfId="129"/>
    <cellStyle name="Обычный 5" xfId="130"/>
    <cellStyle name="Плохой" xfId="131"/>
    <cellStyle name="Пояснение" xfId="132"/>
    <cellStyle name="Примечание" xfId="133"/>
    <cellStyle name="Percent" xfId="134"/>
    <cellStyle name="Связанная ячейка" xfId="135"/>
    <cellStyle name="Текст предупреждения" xfId="136"/>
    <cellStyle name="Comma" xfId="137"/>
    <cellStyle name="Comma [0]" xfId="138"/>
    <cellStyle name="Финансовый 10" xfId="139"/>
    <cellStyle name="Хороший"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92;.%203.7_&#1076;&#1086;&#1093;&#1086;&#1076;&#1099;%20&#1074;%20&#1056;&#1041;%20&#1056;&#1040;%20&#1079;&#1072;%201%20&#1087;&#1086;&#1083;&#1091;&#1075;&#1086;&#1076;&#1080;&#1077;%202020%20&#1074;%20&#1089;&#1088;&#1072;&#1074;&#1085;&#1077;&#1085;&#1080;&#1080;%20&#1089;%201%20&#1087;&#1086;&#1083;&#1091;&#1075;&#1086;&#1076;&#1080;&#1077;&#1084;%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инамика доходов рес.бюджета"/>
    </sheetNames>
    <sheetDataSet>
      <sheetData sheetId="0">
        <row r="47">
          <cell r="E47">
            <v>93.4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93"/>
  <sheetViews>
    <sheetView tabSelected="1" zoomScale="80" zoomScaleNormal="80" workbookViewId="0" topLeftCell="A1">
      <pane xSplit="2" ySplit="4" topLeftCell="C5" activePane="bottomRight" state="frozen"/>
      <selection pane="topLeft" activeCell="A1" sqref="A1"/>
      <selection pane="topRight" activeCell="C1" sqref="C1"/>
      <selection pane="bottomLeft" activeCell="A5" sqref="A5"/>
      <selection pane="bottomRight" activeCell="C5" sqref="C5"/>
    </sheetView>
  </sheetViews>
  <sheetFormatPr defaultColWidth="22.28125" defaultRowHeight="15"/>
  <cols>
    <col min="1" max="1" width="47.7109375" style="2" customWidth="1"/>
    <col min="2" max="2" width="28.421875" style="15" customWidth="1"/>
    <col min="3" max="4" width="18.421875" style="23" customWidth="1"/>
    <col min="5" max="5" width="15.8515625" style="17" customWidth="1"/>
    <col min="6" max="6" width="14.28125" style="4" customWidth="1"/>
    <col min="7" max="226" width="8.7109375" style="1" customWidth="1"/>
    <col min="227" max="227" width="3.57421875" style="1" customWidth="1"/>
    <col min="228" max="16384" width="22.28125" style="1" customWidth="1"/>
  </cols>
  <sheetData>
    <row r="1" spans="1:6" ht="49.5" customHeight="1">
      <c r="A1" s="34" t="s">
        <v>180</v>
      </c>
      <c r="B1" s="35"/>
      <c r="C1" s="35"/>
      <c r="D1" s="35"/>
      <c r="E1" s="35"/>
      <c r="F1" s="36"/>
    </row>
    <row r="2" spans="2:6" ht="15.75">
      <c r="B2" s="3"/>
      <c r="C2" s="20"/>
      <c r="D2" s="20"/>
      <c r="F2" s="5" t="s">
        <v>109</v>
      </c>
    </row>
    <row r="3" spans="1:6" s="6" customFormat="1" ht="15.75">
      <c r="A3" s="37" t="s">
        <v>104</v>
      </c>
      <c r="B3" s="39" t="s">
        <v>105</v>
      </c>
      <c r="C3" s="41" t="s">
        <v>181</v>
      </c>
      <c r="D3" s="41" t="s">
        <v>182</v>
      </c>
      <c r="E3" s="43" t="s">
        <v>106</v>
      </c>
      <c r="F3" s="44"/>
    </row>
    <row r="4" spans="1:6" s="6" customFormat="1" ht="47.25">
      <c r="A4" s="38"/>
      <c r="B4" s="40"/>
      <c r="C4" s="42"/>
      <c r="D4" s="42"/>
      <c r="E4" s="18" t="s">
        <v>107</v>
      </c>
      <c r="F4" s="7" t="s">
        <v>108</v>
      </c>
    </row>
    <row r="5" spans="1:6" ht="15.75">
      <c r="A5" s="8" t="s">
        <v>0</v>
      </c>
      <c r="B5" s="9" t="s">
        <v>1</v>
      </c>
      <c r="C5" s="21">
        <f>C6+C71</f>
        <v>14057136.900000002</v>
      </c>
      <c r="D5" s="21">
        <f>D6+D71</f>
        <v>17945381.81</v>
      </c>
      <c r="E5" s="19">
        <f>D5-C5</f>
        <v>3888244.9099999964</v>
      </c>
      <c r="F5" s="16">
        <f>D5/C5*100</f>
        <v>127.66029055319221</v>
      </c>
    </row>
    <row r="6" spans="1:6" ht="15.75">
      <c r="A6" s="10" t="s">
        <v>2</v>
      </c>
      <c r="B6" s="9" t="s">
        <v>3</v>
      </c>
      <c r="C6" s="21">
        <f>C7+C27</f>
        <v>2938377.1000000006</v>
      </c>
      <c r="D6" s="29">
        <f>D7+D27</f>
        <v>4059683.91</v>
      </c>
      <c r="E6" s="19">
        <f aca="true" t="shared" si="0" ref="E6:E69">D6-C6</f>
        <v>1121306.8099999996</v>
      </c>
      <c r="F6" s="16">
        <f aca="true" t="shared" si="1" ref="F6:F69">D6/C6*100</f>
        <v>138.16075240989318</v>
      </c>
    </row>
    <row r="7" spans="1:6" ht="15.75">
      <c r="A7" s="10" t="s">
        <v>4</v>
      </c>
      <c r="B7" s="9"/>
      <c r="C7" s="21">
        <f>C8+C11+C13+C15+C18+C20+C23</f>
        <v>2769108.0000000005</v>
      </c>
      <c r="D7" s="29">
        <f>D8+D11+D13+D15+D18+D20+D23</f>
        <v>3823826.9850000003</v>
      </c>
      <c r="E7" s="19">
        <f t="shared" si="0"/>
        <v>1054718.9849999999</v>
      </c>
      <c r="F7" s="16">
        <f t="shared" si="1"/>
        <v>138.0887630601623</v>
      </c>
    </row>
    <row r="8" spans="1:6" ht="15.75">
      <c r="A8" s="10" t="s">
        <v>5</v>
      </c>
      <c r="B8" s="9" t="s">
        <v>6</v>
      </c>
      <c r="C8" s="21">
        <f>C9+C10</f>
        <v>1859128.7</v>
      </c>
      <c r="D8" s="30">
        <f>D9+D10</f>
        <v>1970100.121</v>
      </c>
      <c r="E8" s="19">
        <f t="shared" si="0"/>
        <v>110971.42100000009</v>
      </c>
      <c r="F8" s="16">
        <f t="shared" si="1"/>
        <v>105.96900155433026</v>
      </c>
    </row>
    <row r="9" spans="1:6" ht="15.75">
      <c r="A9" s="10" t="s">
        <v>7</v>
      </c>
      <c r="B9" s="9" t="s">
        <v>8</v>
      </c>
      <c r="C9" s="22">
        <v>672520.3</v>
      </c>
      <c r="D9" s="31">
        <v>768169.869</v>
      </c>
      <c r="E9" s="19">
        <f t="shared" si="0"/>
        <v>95649.5689999999</v>
      </c>
      <c r="F9" s="16">
        <f t="shared" si="1"/>
        <v>114.22255491767311</v>
      </c>
    </row>
    <row r="10" spans="1:6" ht="15.75">
      <c r="A10" s="10" t="s">
        <v>9</v>
      </c>
      <c r="B10" s="9" t="s">
        <v>10</v>
      </c>
      <c r="C10" s="22">
        <v>1186608.4</v>
      </c>
      <c r="D10" s="31">
        <v>1201930.252</v>
      </c>
      <c r="E10" s="19">
        <f t="shared" si="0"/>
        <v>15321.852000000188</v>
      </c>
      <c r="F10" s="16">
        <f t="shared" si="1"/>
        <v>101.29123070424919</v>
      </c>
    </row>
    <row r="11" spans="1:6" ht="47.25">
      <c r="A11" s="10" t="s">
        <v>11</v>
      </c>
      <c r="B11" s="9" t="s">
        <v>12</v>
      </c>
      <c r="C11" s="21">
        <f>C12</f>
        <v>661110.5</v>
      </c>
      <c r="D11" s="30">
        <f>D12</f>
        <v>1605634.745</v>
      </c>
      <c r="E11" s="19">
        <f t="shared" si="0"/>
        <v>944524.2450000001</v>
      </c>
      <c r="F11" s="16">
        <f t="shared" si="1"/>
        <v>242.86934559351275</v>
      </c>
    </row>
    <row r="12" spans="1:6" ht="47.25">
      <c r="A12" s="10" t="s">
        <v>13</v>
      </c>
      <c r="B12" s="9" t="s">
        <v>14</v>
      </c>
      <c r="C12" s="22">
        <v>661110.5</v>
      </c>
      <c r="D12" s="31">
        <v>1605634.745</v>
      </c>
      <c r="E12" s="19">
        <f t="shared" si="0"/>
        <v>944524.2450000001</v>
      </c>
      <c r="F12" s="16">
        <f t="shared" si="1"/>
        <v>242.86934559351275</v>
      </c>
    </row>
    <row r="13" spans="1:6" ht="15.75">
      <c r="A13" s="10" t="s">
        <v>15</v>
      </c>
      <c r="B13" s="9" t="s">
        <v>16</v>
      </c>
      <c r="C13" s="21">
        <f>C14</f>
        <v>-23.1</v>
      </c>
      <c r="D13" s="30">
        <f>D14</f>
        <v>17.732</v>
      </c>
      <c r="E13" s="19">
        <f t="shared" si="0"/>
        <v>40.832</v>
      </c>
      <c r="F13" s="16">
        <f t="shared" si="1"/>
        <v>-76.76190476190476</v>
      </c>
    </row>
    <row r="14" spans="1:6" ht="15.75">
      <c r="A14" s="10" t="s">
        <v>17</v>
      </c>
      <c r="B14" s="9" t="s">
        <v>18</v>
      </c>
      <c r="C14" s="22">
        <v>-23.1</v>
      </c>
      <c r="D14" s="31">
        <v>17.732</v>
      </c>
      <c r="E14" s="19">
        <f t="shared" si="0"/>
        <v>40.832</v>
      </c>
      <c r="F14" s="16">
        <f t="shared" si="1"/>
        <v>-76.76190476190476</v>
      </c>
    </row>
    <row r="15" spans="1:6" ht="15.75">
      <c r="A15" s="10" t="s">
        <v>19</v>
      </c>
      <c r="B15" s="9" t="s">
        <v>20</v>
      </c>
      <c r="C15" s="21">
        <f>C16+C17</f>
        <v>230795.7</v>
      </c>
      <c r="D15" s="30">
        <f>D16+D17</f>
        <v>231042.521</v>
      </c>
      <c r="E15" s="19">
        <f t="shared" si="0"/>
        <v>246.82099999999627</v>
      </c>
      <c r="F15" s="16">
        <f t="shared" si="1"/>
        <v>100.10694350024718</v>
      </c>
    </row>
    <row r="16" spans="1:6" ht="15.75">
      <c r="A16" s="10" t="s">
        <v>21</v>
      </c>
      <c r="B16" s="9" t="s">
        <v>22</v>
      </c>
      <c r="C16" s="22">
        <v>166413</v>
      </c>
      <c r="D16" s="31">
        <v>179333.818</v>
      </c>
      <c r="E16" s="19">
        <f t="shared" si="0"/>
        <v>12920.818</v>
      </c>
      <c r="F16" s="16">
        <f t="shared" si="1"/>
        <v>107.76430807689303</v>
      </c>
    </row>
    <row r="17" spans="1:6" ht="15.75">
      <c r="A17" s="10" t="s">
        <v>23</v>
      </c>
      <c r="B17" s="9" t="s">
        <v>24</v>
      </c>
      <c r="C17" s="22">
        <v>64382.7</v>
      </c>
      <c r="D17" s="31">
        <v>51708.703</v>
      </c>
      <c r="E17" s="19">
        <f t="shared" si="0"/>
        <v>-12673.996999999996</v>
      </c>
      <c r="F17" s="16">
        <f t="shared" si="1"/>
        <v>80.3145922740115</v>
      </c>
    </row>
    <row r="18" spans="1:6" ht="47.25">
      <c r="A18" s="10" t="s">
        <v>25</v>
      </c>
      <c r="B18" s="9" t="s">
        <v>26</v>
      </c>
      <c r="C18" s="21">
        <v>1.1</v>
      </c>
      <c r="D18" s="30">
        <f>D19</f>
        <v>0.733</v>
      </c>
      <c r="E18" s="19">
        <f t="shared" si="0"/>
        <v>-0.3670000000000001</v>
      </c>
      <c r="F18" s="16">
        <f t="shared" si="1"/>
        <v>66.63636363636363</v>
      </c>
    </row>
    <row r="19" spans="1:6" ht="47.25">
      <c r="A19" s="10" t="s">
        <v>27</v>
      </c>
      <c r="B19" s="9" t="s">
        <v>28</v>
      </c>
      <c r="C19" s="22">
        <v>1.1</v>
      </c>
      <c r="D19" s="31">
        <v>0.733</v>
      </c>
      <c r="E19" s="19">
        <f t="shared" si="0"/>
        <v>-0.3670000000000001</v>
      </c>
      <c r="F19" s="16">
        <f t="shared" si="1"/>
        <v>66.63636363636363</v>
      </c>
    </row>
    <row r="20" spans="1:6" ht="15.75">
      <c r="A20" s="10" t="s">
        <v>29</v>
      </c>
      <c r="B20" s="9" t="s">
        <v>30</v>
      </c>
      <c r="C20" s="21">
        <f>C21+C22</f>
        <v>18095</v>
      </c>
      <c r="D20" s="30">
        <f>D21+D22</f>
        <v>17026.906000000003</v>
      </c>
      <c r="E20" s="19">
        <f t="shared" si="0"/>
        <v>-1068.0939999999973</v>
      </c>
      <c r="F20" s="16">
        <f t="shared" si="1"/>
        <v>94.09729759602101</v>
      </c>
    </row>
    <row r="21" spans="1:6" ht="110.25">
      <c r="A21" s="10" t="s">
        <v>128</v>
      </c>
      <c r="B21" s="9" t="s">
        <v>129</v>
      </c>
      <c r="C21" s="21">
        <v>824.8</v>
      </c>
      <c r="D21" s="30">
        <v>343.65</v>
      </c>
      <c r="E21" s="19">
        <f>D21-C21</f>
        <v>-481.15</v>
      </c>
      <c r="F21" s="16">
        <f>D21/C21*100</f>
        <v>41.66464597478176</v>
      </c>
    </row>
    <row r="22" spans="1:6" ht="63">
      <c r="A22" s="10" t="s">
        <v>31</v>
      </c>
      <c r="B22" s="9" t="s">
        <v>32</v>
      </c>
      <c r="C22" s="21">
        <v>17270.2</v>
      </c>
      <c r="D22" s="30">
        <v>16683.256</v>
      </c>
      <c r="E22" s="19">
        <f t="shared" si="0"/>
        <v>-586.9439999999995</v>
      </c>
      <c r="F22" s="16">
        <f t="shared" si="1"/>
        <v>96.60140588991443</v>
      </c>
    </row>
    <row r="23" spans="1:6" ht="47.25">
      <c r="A23" s="10" t="s">
        <v>33</v>
      </c>
      <c r="B23" s="9" t="s">
        <v>34</v>
      </c>
      <c r="C23" s="21">
        <f>C24+C26+C25</f>
        <v>0.1</v>
      </c>
      <c r="D23" s="30">
        <f>D25+D26</f>
        <v>4.227</v>
      </c>
      <c r="E23" s="19">
        <f t="shared" si="0"/>
        <v>4.127000000000001</v>
      </c>
      <c r="F23" s="16">
        <f t="shared" si="1"/>
        <v>4227</v>
      </c>
    </row>
    <row r="24" spans="1:6" ht="47.25">
      <c r="A24" s="10" t="s">
        <v>156</v>
      </c>
      <c r="B24" s="9" t="s">
        <v>157</v>
      </c>
      <c r="C24" s="21">
        <v>0.1</v>
      </c>
      <c r="D24" s="30">
        <v>0.007</v>
      </c>
      <c r="E24" s="19">
        <f t="shared" si="0"/>
        <v>-0.093</v>
      </c>
      <c r="F24" s="16">
        <f t="shared" si="1"/>
        <v>6.999999999999999</v>
      </c>
    </row>
    <row r="25" spans="1:6" ht="15.75">
      <c r="A25" s="10" t="s">
        <v>161</v>
      </c>
      <c r="B25" s="9" t="s">
        <v>162</v>
      </c>
      <c r="C25" s="21">
        <v>0</v>
      </c>
      <c r="D25" s="30">
        <v>0.344</v>
      </c>
      <c r="E25" s="19">
        <f t="shared" si="0"/>
        <v>0.344</v>
      </c>
      <c r="F25" s="16"/>
    </row>
    <row r="26" spans="1:6" ht="47.25">
      <c r="A26" s="10" t="s">
        <v>158</v>
      </c>
      <c r="B26" s="9" t="s">
        <v>159</v>
      </c>
      <c r="C26" s="21"/>
      <c r="D26" s="30">
        <v>3.883</v>
      </c>
      <c r="E26" s="19">
        <f t="shared" si="0"/>
        <v>3.883</v>
      </c>
      <c r="F26" s="16"/>
    </row>
    <row r="27" spans="1:6" ht="15.75">
      <c r="A27" s="10" t="s">
        <v>35</v>
      </c>
      <c r="B27" s="9"/>
      <c r="C27" s="21">
        <f>C28+C34+C38+C41+C45+C48+C68</f>
        <v>169269.1</v>
      </c>
      <c r="D27" s="29">
        <f>D28+D34+D38+D41+D45+D48+D68</f>
        <v>235856.925</v>
      </c>
      <c r="E27" s="19">
        <f t="shared" si="0"/>
        <v>66587.82499999998</v>
      </c>
      <c r="F27" s="16">
        <f t="shared" si="1"/>
        <v>139.3384409794818</v>
      </c>
    </row>
    <row r="28" spans="1:6" ht="63">
      <c r="A28" s="10" t="s">
        <v>36</v>
      </c>
      <c r="B28" s="9" t="s">
        <v>37</v>
      </c>
      <c r="C28" s="21">
        <v>9450.9</v>
      </c>
      <c r="D28" s="30">
        <f>D29+D30+D31+D32+D33</f>
        <v>11313.777</v>
      </c>
      <c r="E28" s="21">
        <f>E29+E30+E31+E32+E33</f>
        <v>1862.876999999999</v>
      </c>
      <c r="F28" s="16">
        <f t="shared" si="1"/>
        <v>119.71110687870996</v>
      </c>
    </row>
    <row r="29" spans="1:6" ht="110.25">
      <c r="A29" s="10" t="s">
        <v>124</v>
      </c>
      <c r="B29" s="9" t="s">
        <v>125</v>
      </c>
      <c r="C29" s="21">
        <v>0</v>
      </c>
      <c r="D29" s="30">
        <v>0</v>
      </c>
      <c r="E29" s="19">
        <v>0</v>
      </c>
      <c r="F29" s="16"/>
    </row>
    <row r="30" spans="1:6" ht="31.5">
      <c r="A30" s="10" t="s">
        <v>38</v>
      </c>
      <c r="B30" s="9" t="s">
        <v>39</v>
      </c>
      <c r="C30" s="22">
        <v>48.8</v>
      </c>
      <c r="D30" s="31">
        <v>22.44</v>
      </c>
      <c r="E30" s="19">
        <f t="shared" si="0"/>
        <v>-26.359999999999996</v>
      </c>
      <c r="F30" s="16">
        <f t="shared" si="1"/>
        <v>45.98360655737706</v>
      </c>
    </row>
    <row r="31" spans="1:6" ht="141.75">
      <c r="A31" s="10" t="s">
        <v>40</v>
      </c>
      <c r="B31" s="9" t="s">
        <v>41</v>
      </c>
      <c r="C31" s="22">
        <v>7990.7</v>
      </c>
      <c r="D31" s="31">
        <v>10124.103</v>
      </c>
      <c r="E31" s="19">
        <f t="shared" si="0"/>
        <v>2133.4029999999993</v>
      </c>
      <c r="F31" s="16">
        <f t="shared" si="1"/>
        <v>126.69857459296432</v>
      </c>
    </row>
    <row r="32" spans="1:6" ht="63">
      <c r="A32" s="10" t="s">
        <v>126</v>
      </c>
      <c r="B32" s="11" t="s">
        <v>127</v>
      </c>
      <c r="C32" s="22">
        <v>0</v>
      </c>
      <c r="D32" s="31">
        <v>0</v>
      </c>
      <c r="E32" s="19">
        <f>D32-C32</f>
        <v>0</v>
      </c>
      <c r="F32" s="16"/>
    </row>
    <row r="33" spans="1:6" ht="126">
      <c r="A33" s="10" t="s">
        <v>42</v>
      </c>
      <c r="B33" s="9" t="s">
        <v>43</v>
      </c>
      <c r="C33" s="22">
        <v>1411.4</v>
      </c>
      <c r="D33" s="31">
        <v>1167.234</v>
      </c>
      <c r="E33" s="19">
        <f>D33-C33</f>
        <v>-244.16600000000017</v>
      </c>
      <c r="F33" s="16">
        <f t="shared" si="1"/>
        <v>82.70043928014736</v>
      </c>
    </row>
    <row r="34" spans="1:6" ht="31.5">
      <c r="A34" s="10" t="s">
        <v>44</v>
      </c>
      <c r="B34" s="9" t="s">
        <v>45</v>
      </c>
      <c r="C34" s="21">
        <f>C35+C36+C37</f>
        <v>28191.9</v>
      </c>
      <c r="D34" s="30">
        <f>D35+D36+D37</f>
        <v>36565.49</v>
      </c>
      <c r="E34" s="19">
        <f t="shared" si="0"/>
        <v>8373.589999999997</v>
      </c>
      <c r="F34" s="16">
        <f t="shared" si="1"/>
        <v>129.70211301827828</v>
      </c>
    </row>
    <row r="35" spans="1:6" ht="31.5">
      <c r="A35" s="10" t="s">
        <v>46</v>
      </c>
      <c r="B35" s="9" t="s">
        <v>47</v>
      </c>
      <c r="C35" s="22">
        <v>3230.5</v>
      </c>
      <c r="D35" s="31">
        <v>1041.646</v>
      </c>
      <c r="E35" s="19">
        <f t="shared" si="0"/>
        <v>-2188.8540000000003</v>
      </c>
      <c r="F35" s="16">
        <f t="shared" si="1"/>
        <v>32.244110818758706</v>
      </c>
    </row>
    <row r="36" spans="1:6" ht="15.75">
      <c r="A36" s="10" t="s">
        <v>48</v>
      </c>
      <c r="B36" s="9" t="s">
        <v>49</v>
      </c>
      <c r="C36" s="22">
        <v>3748</v>
      </c>
      <c r="D36" s="31">
        <v>346.159</v>
      </c>
      <c r="E36" s="19">
        <f t="shared" si="0"/>
        <v>-3401.841</v>
      </c>
      <c r="F36" s="16">
        <f t="shared" si="1"/>
        <v>9.235832443970118</v>
      </c>
    </row>
    <row r="37" spans="1:6" ht="15.75">
      <c r="A37" s="10" t="s">
        <v>50</v>
      </c>
      <c r="B37" s="9" t="s">
        <v>51</v>
      </c>
      <c r="C37" s="22">
        <v>21213.4</v>
      </c>
      <c r="D37" s="31">
        <v>35177.685</v>
      </c>
      <c r="E37" s="19">
        <f t="shared" si="0"/>
        <v>13964.284999999996</v>
      </c>
      <c r="F37" s="16">
        <f t="shared" si="1"/>
        <v>165.8276608181621</v>
      </c>
    </row>
    <row r="38" spans="1:6" ht="47.25">
      <c r="A38" s="10" t="s">
        <v>133</v>
      </c>
      <c r="B38" s="9" t="s">
        <v>52</v>
      </c>
      <c r="C38" s="21">
        <f>C39+C40</f>
        <v>20427.5</v>
      </c>
      <c r="D38" s="30">
        <f>D39+D40</f>
        <v>21934.984</v>
      </c>
      <c r="E38" s="19">
        <f t="shared" si="0"/>
        <v>1507.4840000000004</v>
      </c>
      <c r="F38" s="16">
        <f t="shared" si="1"/>
        <v>107.37967935381228</v>
      </c>
    </row>
    <row r="39" spans="1:6" ht="15.75">
      <c r="A39" s="10" t="s">
        <v>53</v>
      </c>
      <c r="B39" s="9" t="s">
        <v>54</v>
      </c>
      <c r="C39" s="22">
        <v>3462.8</v>
      </c>
      <c r="D39" s="31">
        <v>16148.386</v>
      </c>
      <c r="E39" s="19">
        <f t="shared" si="0"/>
        <v>12685.586</v>
      </c>
      <c r="F39" s="16">
        <f t="shared" si="1"/>
        <v>466.33897424049906</v>
      </c>
    </row>
    <row r="40" spans="1:6" ht="15.75">
      <c r="A40" s="10" t="s">
        <v>55</v>
      </c>
      <c r="B40" s="9" t="s">
        <v>56</v>
      </c>
      <c r="C40" s="22">
        <v>16964.7</v>
      </c>
      <c r="D40" s="31">
        <v>5786.598</v>
      </c>
      <c r="E40" s="19">
        <f t="shared" si="0"/>
        <v>-11178.102</v>
      </c>
      <c r="F40" s="16">
        <f t="shared" si="1"/>
        <v>34.10963942775292</v>
      </c>
    </row>
    <row r="41" spans="1:6" ht="31.5">
      <c r="A41" s="10" t="s">
        <v>57</v>
      </c>
      <c r="B41" s="9" t="s">
        <v>58</v>
      </c>
      <c r="C41" s="21">
        <f>C43+C42+C44</f>
        <v>1564.9</v>
      </c>
      <c r="D41" s="30">
        <f>D43+D42+D44</f>
        <v>37490.867999999995</v>
      </c>
      <c r="E41" s="19">
        <f t="shared" si="0"/>
        <v>35925.96799999999</v>
      </c>
      <c r="F41" s="16">
        <f t="shared" si="1"/>
        <v>2395.735701961786</v>
      </c>
    </row>
    <row r="42" spans="1:6" ht="126">
      <c r="A42" s="12" t="s">
        <v>121</v>
      </c>
      <c r="B42" s="13" t="s">
        <v>120</v>
      </c>
      <c r="C42" s="21">
        <v>0</v>
      </c>
      <c r="D42" s="30">
        <v>0</v>
      </c>
      <c r="E42" s="19">
        <f t="shared" si="0"/>
        <v>0</v>
      </c>
      <c r="F42" s="16"/>
    </row>
    <row r="43" spans="1:6" ht="47.25">
      <c r="A43" s="10" t="s">
        <v>59</v>
      </c>
      <c r="B43" s="9" t="s">
        <v>60</v>
      </c>
      <c r="C43" s="22">
        <v>1564.9</v>
      </c>
      <c r="D43" s="31">
        <v>28.653</v>
      </c>
      <c r="E43" s="19">
        <f t="shared" si="0"/>
        <v>-1536.247</v>
      </c>
      <c r="F43" s="16">
        <f t="shared" si="1"/>
        <v>1.8309796153108824</v>
      </c>
    </row>
    <row r="44" spans="1:6" ht="47.25">
      <c r="A44" s="25" t="s">
        <v>163</v>
      </c>
      <c r="B44" s="24" t="s">
        <v>164</v>
      </c>
      <c r="C44" s="22">
        <v>0</v>
      </c>
      <c r="D44" s="31">
        <v>37462.215</v>
      </c>
      <c r="E44" s="19">
        <f t="shared" si="0"/>
        <v>37462.215</v>
      </c>
      <c r="F44" s="16"/>
    </row>
    <row r="45" spans="1:6" ht="31.5">
      <c r="A45" s="10" t="s">
        <v>61</v>
      </c>
      <c r="B45" s="9" t="s">
        <v>62</v>
      </c>
      <c r="C45" s="21">
        <f>C46+C47</f>
        <v>79.5</v>
      </c>
      <c r="D45" s="30">
        <f>D46+D47</f>
        <v>137.95</v>
      </c>
      <c r="E45" s="19">
        <f t="shared" si="0"/>
        <v>58.44999999999999</v>
      </c>
      <c r="F45" s="16">
        <f t="shared" si="1"/>
        <v>173.52201257861634</v>
      </c>
    </row>
    <row r="46" spans="1:6" ht="47.25">
      <c r="A46" s="10" t="s">
        <v>63</v>
      </c>
      <c r="B46" s="9" t="s">
        <v>64</v>
      </c>
      <c r="C46" s="22">
        <v>79.5</v>
      </c>
      <c r="D46" s="31">
        <v>44.55</v>
      </c>
      <c r="E46" s="19">
        <f t="shared" si="0"/>
        <v>-34.95</v>
      </c>
      <c r="F46" s="16">
        <f t="shared" si="1"/>
        <v>56.0377358490566</v>
      </c>
    </row>
    <row r="47" spans="1:6" ht="78.75">
      <c r="A47" s="28" t="s">
        <v>165</v>
      </c>
      <c r="B47" s="27" t="s">
        <v>166</v>
      </c>
      <c r="C47" s="22">
        <v>0</v>
      </c>
      <c r="D47" s="31">
        <f>'[1]Динамика доходов рес.бюджета'!$E$47</f>
        <v>93.4</v>
      </c>
      <c r="E47" s="19">
        <f t="shared" si="0"/>
        <v>93.4</v>
      </c>
      <c r="F47" s="16"/>
    </row>
    <row r="48" spans="1:6" ht="31.5">
      <c r="A48" s="10" t="s">
        <v>65</v>
      </c>
      <c r="B48" s="9" t="s">
        <v>66</v>
      </c>
      <c r="C48" s="21">
        <f>SUM(C49:C67)</f>
        <v>109598.8</v>
      </c>
      <c r="D48" s="30">
        <f>SUM(D49:D57)</f>
        <v>127995.15599999999</v>
      </c>
      <c r="E48" s="19">
        <f t="shared" si="0"/>
        <v>18396.355999999985</v>
      </c>
      <c r="F48" s="16">
        <f t="shared" si="1"/>
        <v>116.78518012970945</v>
      </c>
    </row>
    <row r="49" spans="1:6" ht="47.25">
      <c r="A49" s="10" t="s">
        <v>149</v>
      </c>
      <c r="B49" s="9" t="s">
        <v>148</v>
      </c>
      <c r="C49" s="21">
        <v>0</v>
      </c>
      <c r="D49" s="30">
        <v>92694.355</v>
      </c>
      <c r="E49" s="19"/>
      <c r="F49" s="16"/>
    </row>
    <row r="50" spans="1:6" ht="110.25">
      <c r="A50" s="28" t="s">
        <v>169</v>
      </c>
      <c r="B50" s="9" t="s">
        <v>67</v>
      </c>
      <c r="C50" s="22">
        <v>138.7</v>
      </c>
      <c r="D50" s="31">
        <v>0</v>
      </c>
      <c r="E50" s="19">
        <f t="shared" si="0"/>
        <v>-138.7</v>
      </c>
      <c r="F50" s="16">
        <f t="shared" si="1"/>
        <v>0</v>
      </c>
    </row>
    <row r="51" spans="1:6" ht="47.25">
      <c r="A51" s="25" t="s">
        <v>170</v>
      </c>
      <c r="B51" s="9" t="s">
        <v>171</v>
      </c>
      <c r="C51" s="22">
        <v>0</v>
      </c>
      <c r="D51" s="31">
        <v>0</v>
      </c>
      <c r="E51" s="19">
        <f t="shared" si="0"/>
        <v>0</v>
      </c>
      <c r="F51" s="16"/>
    </row>
    <row r="52" spans="1:6" ht="31.5">
      <c r="A52" s="10" t="s">
        <v>134</v>
      </c>
      <c r="B52" s="13" t="s">
        <v>122</v>
      </c>
      <c r="C52" s="22">
        <v>0</v>
      </c>
      <c r="D52" s="31">
        <v>0</v>
      </c>
      <c r="E52" s="19">
        <f t="shared" si="0"/>
        <v>0</v>
      </c>
      <c r="F52" s="16"/>
    </row>
    <row r="53" spans="1:6" ht="173.25">
      <c r="A53" s="10" t="s">
        <v>150</v>
      </c>
      <c r="B53" s="14" t="s">
        <v>151</v>
      </c>
      <c r="C53" s="22">
        <v>0</v>
      </c>
      <c r="D53" s="31">
        <v>2065.628</v>
      </c>
      <c r="E53" s="19">
        <f t="shared" si="0"/>
        <v>2065.628</v>
      </c>
      <c r="F53" s="16"/>
    </row>
    <row r="54" spans="1:6" ht="78.75">
      <c r="A54" s="26" t="s">
        <v>167</v>
      </c>
      <c r="B54" s="27" t="s">
        <v>168</v>
      </c>
      <c r="C54" s="22">
        <v>0</v>
      </c>
      <c r="D54" s="31">
        <v>0</v>
      </c>
      <c r="E54" s="19">
        <f t="shared" si="0"/>
        <v>0</v>
      </c>
      <c r="F54" s="16"/>
    </row>
    <row r="55" spans="1:6" ht="31.5">
      <c r="A55" s="10" t="s">
        <v>152</v>
      </c>
      <c r="B55" s="9" t="s">
        <v>153</v>
      </c>
      <c r="C55" s="22">
        <v>0</v>
      </c>
      <c r="D55" s="31"/>
      <c r="E55" s="19">
        <f t="shared" si="0"/>
        <v>0</v>
      </c>
      <c r="F55" s="16"/>
    </row>
    <row r="56" spans="1:6" ht="31.5">
      <c r="A56" s="10" t="s">
        <v>154</v>
      </c>
      <c r="B56" s="9" t="s">
        <v>155</v>
      </c>
      <c r="C56" s="22">
        <v>0</v>
      </c>
      <c r="D56" s="31">
        <v>33235.173</v>
      </c>
      <c r="E56" s="19">
        <f t="shared" si="0"/>
        <v>33235.173</v>
      </c>
      <c r="F56" s="16"/>
    </row>
    <row r="57" spans="1:6" ht="47.25">
      <c r="A57" s="10" t="s">
        <v>135</v>
      </c>
      <c r="B57" s="14" t="s">
        <v>123</v>
      </c>
      <c r="C57" s="22">
        <v>122</v>
      </c>
      <c r="D57" s="31">
        <v>0</v>
      </c>
      <c r="E57" s="19">
        <f t="shared" si="0"/>
        <v>-122</v>
      </c>
      <c r="F57" s="16">
        <f t="shared" si="1"/>
        <v>0</v>
      </c>
    </row>
    <row r="58" spans="1:6" ht="31.5">
      <c r="A58" s="10" t="s">
        <v>131</v>
      </c>
      <c r="B58" s="14" t="s">
        <v>130</v>
      </c>
      <c r="C58" s="22">
        <v>63</v>
      </c>
      <c r="D58" s="31"/>
      <c r="E58" s="19">
        <f>D58-C58</f>
        <v>-63</v>
      </c>
      <c r="F58" s="16">
        <f>D58/C58*100</f>
        <v>0</v>
      </c>
    </row>
    <row r="59" spans="1:6" ht="157.5">
      <c r="A59" s="10" t="s">
        <v>68</v>
      </c>
      <c r="B59" s="9" t="s">
        <v>69</v>
      </c>
      <c r="C59" s="22">
        <v>210.5</v>
      </c>
      <c r="D59" s="31"/>
      <c r="E59" s="19">
        <f t="shared" si="0"/>
        <v>-210.5</v>
      </c>
      <c r="F59" s="16">
        <f t="shared" si="1"/>
        <v>0</v>
      </c>
    </row>
    <row r="60" spans="1:6" ht="31.5">
      <c r="A60" s="10" t="s">
        <v>70</v>
      </c>
      <c r="B60" s="9" t="s">
        <v>71</v>
      </c>
      <c r="C60" s="22">
        <v>124.9</v>
      </c>
      <c r="D60" s="31"/>
      <c r="E60" s="19">
        <f t="shared" si="0"/>
        <v>-124.9</v>
      </c>
      <c r="F60" s="16">
        <f t="shared" si="1"/>
        <v>0</v>
      </c>
    </row>
    <row r="61" spans="1:6" ht="47.25">
      <c r="A61" s="10" t="s">
        <v>72</v>
      </c>
      <c r="B61" s="9" t="s">
        <v>73</v>
      </c>
      <c r="C61" s="22">
        <v>737.5</v>
      </c>
      <c r="D61" s="31"/>
      <c r="E61" s="19">
        <f t="shared" si="0"/>
        <v>-737.5</v>
      </c>
      <c r="F61" s="16">
        <f t="shared" si="1"/>
        <v>0</v>
      </c>
    </row>
    <row r="62" spans="1:6" ht="47.25">
      <c r="A62" s="10" t="s">
        <v>74</v>
      </c>
      <c r="B62" s="9" t="s">
        <v>75</v>
      </c>
      <c r="C62" s="22">
        <v>106159.8</v>
      </c>
      <c r="D62" s="31"/>
      <c r="E62" s="19">
        <f t="shared" si="0"/>
        <v>-106159.8</v>
      </c>
      <c r="F62" s="16">
        <f t="shared" si="1"/>
        <v>0</v>
      </c>
    </row>
    <row r="63" spans="1:6" ht="63">
      <c r="A63" s="10" t="s">
        <v>76</v>
      </c>
      <c r="B63" s="9" t="s">
        <v>77</v>
      </c>
      <c r="C63" s="22">
        <v>6.5</v>
      </c>
      <c r="D63" s="31"/>
      <c r="E63" s="19">
        <f t="shared" si="0"/>
        <v>-6.5</v>
      </c>
      <c r="F63" s="16">
        <f t="shared" si="1"/>
        <v>0</v>
      </c>
    </row>
    <row r="64" spans="1:6" ht="78.75">
      <c r="A64" s="10" t="s">
        <v>78</v>
      </c>
      <c r="B64" s="9" t="s">
        <v>79</v>
      </c>
      <c r="C64" s="22">
        <v>474.4</v>
      </c>
      <c r="D64" s="31"/>
      <c r="E64" s="19">
        <f t="shared" si="0"/>
        <v>-474.4</v>
      </c>
      <c r="F64" s="16">
        <f t="shared" si="1"/>
        <v>0</v>
      </c>
    </row>
    <row r="65" spans="1:6" ht="78.75">
      <c r="A65" s="10" t="s">
        <v>80</v>
      </c>
      <c r="B65" s="9" t="s">
        <v>81</v>
      </c>
      <c r="C65" s="22">
        <v>0</v>
      </c>
      <c r="D65" s="32"/>
      <c r="E65" s="19">
        <f aca="true" t="shared" si="2" ref="E65:E70">D65-C65</f>
        <v>0</v>
      </c>
      <c r="F65" s="16" t="e">
        <f aca="true" t="shared" si="3" ref="F65:F70">D65/C65*100</f>
        <v>#DIV/0!</v>
      </c>
    </row>
    <row r="66" spans="1:6" ht="126">
      <c r="A66" s="10" t="s">
        <v>82</v>
      </c>
      <c r="B66" s="9" t="s">
        <v>83</v>
      </c>
      <c r="C66" s="22">
        <v>477.1</v>
      </c>
      <c r="D66" s="32"/>
      <c r="E66" s="19">
        <f t="shared" si="2"/>
        <v>-477.1</v>
      </c>
      <c r="F66" s="16">
        <f t="shared" si="3"/>
        <v>0</v>
      </c>
    </row>
    <row r="67" spans="1:6" ht="31.5">
      <c r="A67" s="10" t="s">
        <v>84</v>
      </c>
      <c r="B67" s="9" t="s">
        <v>85</v>
      </c>
      <c r="C67" s="22">
        <v>1084.4</v>
      </c>
      <c r="D67" s="32"/>
      <c r="E67" s="19">
        <f t="shared" si="2"/>
        <v>-1084.4</v>
      </c>
      <c r="F67" s="16">
        <f t="shared" si="3"/>
        <v>0</v>
      </c>
    </row>
    <row r="68" spans="1:6" ht="15.75">
      <c r="A68" s="10" t="s">
        <v>86</v>
      </c>
      <c r="B68" s="9" t="s">
        <v>87</v>
      </c>
      <c r="C68" s="21">
        <f>C69+C70</f>
        <v>-44.4</v>
      </c>
      <c r="D68" s="30">
        <f>D69+D70</f>
        <v>418.70000000000005</v>
      </c>
      <c r="E68" s="19">
        <f t="shared" si="2"/>
        <v>463.1</v>
      </c>
      <c r="F68" s="16">
        <f t="shared" si="3"/>
        <v>-943.0180180180182</v>
      </c>
    </row>
    <row r="69" spans="1:6" ht="15.75">
      <c r="A69" s="10" t="s">
        <v>88</v>
      </c>
      <c r="B69" s="9" t="s">
        <v>89</v>
      </c>
      <c r="C69" s="22">
        <v>-77.5</v>
      </c>
      <c r="D69" s="31">
        <v>419.6</v>
      </c>
      <c r="E69" s="19">
        <f t="shared" si="2"/>
        <v>497.1</v>
      </c>
      <c r="F69" s="16">
        <f t="shared" si="3"/>
        <v>-541.4193548387096</v>
      </c>
    </row>
    <row r="70" spans="1:6" ht="15.75">
      <c r="A70" s="10" t="s">
        <v>90</v>
      </c>
      <c r="B70" s="9" t="s">
        <v>91</v>
      </c>
      <c r="C70" s="22">
        <v>33.1</v>
      </c>
      <c r="D70" s="31">
        <v>-0.9</v>
      </c>
      <c r="E70" s="19">
        <f t="shared" si="2"/>
        <v>-34</v>
      </c>
      <c r="F70" s="16">
        <f t="shared" si="3"/>
        <v>-2.719033232628399</v>
      </c>
    </row>
    <row r="71" spans="1:6" ht="15.75">
      <c r="A71" s="46" t="s">
        <v>110</v>
      </c>
      <c r="B71" s="47" t="s">
        <v>111</v>
      </c>
      <c r="C71" s="29">
        <f>C72+C83+C88+C90+C92</f>
        <v>11118759.8</v>
      </c>
      <c r="D71" s="29">
        <f>D72+D83+D88+D90+D92+D87</f>
        <v>13885697.899999999</v>
      </c>
      <c r="E71" s="19">
        <f aca="true" t="shared" si="4" ref="E70:E92">D71-C71</f>
        <v>2766938.0999999978</v>
      </c>
      <c r="F71" s="16">
        <f aca="true" t="shared" si="5" ref="F70:F92">D71/C71*100</f>
        <v>124.88531229894902</v>
      </c>
    </row>
    <row r="72" spans="1:6" ht="47.25">
      <c r="A72" s="10" t="s">
        <v>112</v>
      </c>
      <c r="B72" s="9" t="s">
        <v>113</v>
      </c>
      <c r="C72" s="30">
        <f>C73+C80+C81+C82</f>
        <v>10839265.4</v>
      </c>
      <c r="D72" s="30">
        <f>D73+D80+D81+D82</f>
        <v>13226573.5</v>
      </c>
      <c r="E72" s="19">
        <f t="shared" si="4"/>
        <v>2387308.0999999996</v>
      </c>
      <c r="F72" s="16">
        <f t="shared" si="5"/>
        <v>122.02463000859818</v>
      </c>
    </row>
    <row r="73" spans="1:6" ht="31.5">
      <c r="A73" s="10" t="s">
        <v>114</v>
      </c>
      <c r="B73" s="9" t="s">
        <v>136</v>
      </c>
      <c r="C73" s="30">
        <f>SUM(C74:C76)</f>
        <v>8004369.5</v>
      </c>
      <c r="D73" s="30">
        <f>SUM(D74:D79)</f>
        <v>7923034.1</v>
      </c>
      <c r="E73" s="19">
        <f t="shared" si="4"/>
        <v>-81335.40000000037</v>
      </c>
      <c r="F73" s="16">
        <f t="shared" si="5"/>
        <v>98.9838625015999</v>
      </c>
    </row>
    <row r="74" spans="1:6" ht="31.5">
      <c r="A74" s="10" t="s">
        <v>115</v>
      </c>
      <c r="B74" s="9" t="s">
        <v>137</v>
      </c>
      <c r="C74" s="30">
        <v>7401271.5</v>
      </c>
      <c r="D74" s="32">
        <v>7030800</v>
      </c>
      <c r="E74" s="19">
        <f t="shared" si="4"/>
        <v>-370471.5</v>
      </c>
      <c r="F74" s="16">
        <f t="shared" si="5"/>
        <v>94.99448844701887</v>
      </c>
    </row>
    <row r="75" spans="1:6" ht="31.5">
      <c r="A75" s="10" t="s">
        <v>116</v>
      </c>
      <c r="B75" s="9" t="s">
        <v>138</v>
      </c>
      <c r="C75" s="30">
        <v>350000</v>
      </c>
      <c r="D75" s="32">
        <v>348339.6</v>
      </c>
      <c r="E75" s="19">
        <f t="shared" si="4"/>
        <v>-1660.4000000000233</v>
      </c>
      <c r="F75" s="16"/>
    </row>
    <row r="76" spans="1:6" ht="63">
      <c r="A76" s="10" t="s">
        <v>132</v>
      </c>
      <c r="B76" s="9" t="s">
        <v>139</v>
      </c>
      <c r="C76" s="30">
        <v>253098</v>
      </c>
      <c r="D76" s="32">
        <v>428634</v>
      </c>
      <c r="E76" s="19">
        <f t="shared" si="4"/>
        <v>175536</v>
      </c>
      <c r="F76" s="16">
        <f t="shared" si="5"/>
        <v>169.3549534172534</v>
      </c>
    </row>
    <row r="77" spans="1:6" ht="141.75">
      <c r="A77" s="10" t="s">
        <v>175</v>
      </c>
      <c r="B77" s="9" t="s">
        <v>177</v>
      </c>
      <c r="C77" s="30"/>
      <c r="D77" s="32">
        <v>88000</v>
      </c>
      <c r="E77" s="19">
        <f t="shared" si="4"/>
        <v>88000</v>
      </c>
      <c r="F77" s="16"/>
    </row>
    <row r="78" spans="1:6" ht="157.5">
      <c r="A78" s="10" t="s">
        <v>176</v>
      </c>
      <c r="B78" s="9" t="s">
        <v>178</v>
      </c>
      <c r="C78" s="30"/>
      <c r="D78" s="32">
        <v>19885.5</v>
      </c>
      <c r="E78" s="19">
        <f t="shared" si="4"/>
        <v>19885.5</v>
      </c>
      <c r="F78" s="16"/>
    </row>
    <row r="79" spans="1:6" ht="173.25">
      <c r="A79" s="10" t="s">
        <v>183</v>
      </c>
      <c r="B79" s="9" t="s">
        <v>184</v>
      </c>
      <c r="C79" s="30"/>
      <c r="D79" s="32">
        <v>7375</v>
      </c>
      <c r="E79" s="19">
        <f t="shared" si="4"/>
        <v>7375</v>
      </c>
      <c r="F79" s="16" t="e">
        <f t="shared" si="5"/>
        <v>#DIV/0!</v>
      </c>
    </row>
    <row r="80" spans="1:6" ht="47.25">
      <c r="A80" s="10" t="s">
        <v>117</v>
      </c>
      <c r="B80" s="9" t="s">
        <v>140</v>
      </c>
      <c r="C80" s="30">
        <v>1119405.9</v>
      </c>
      <c r="D80" s="32">
        <v>3242298.4</v>
      </c>
      <c r="E80" s="19">
        <f t="shared" si="4"/>
        <v>2122892.5</v>
      </c>
      <c r="F80" s="16">
        <f t="shared" si="5"/>
        <v>289.6445694988744</v>
      </c>
    </row>
    <row r="81" spans="1:6" ht="31.5">
      <c r="A81" s="10" t="s">
        <v>118</v>
      </c>
      <c r="B81" s="9" t="s">
        <v>141</v>
      </c>
      <c r="C81" s="30">
        <v>988182.3</v>
      </c>
      <c r="D81" s="32">
        <v>1414607.4</v>
      </c>
      <c r="E81" s="19">
        <f t="shared" si="4"/>
        <v>426425.09999999986</v>
      </c>
      <c r="F81" s="16">
        <f t="shared" si="5"/>
        <v>143.15247297993497</v>
      </c>
    </row>
    <row r="82" spans="1:6" ht="15.75">
      <c r="A82" s="10" t="s">
        <v>119</v>
      </c>
      <c r="B82" s="9" t="s">
        <v>142</v>
      </c>
      <c r="C82" s="30">
        <v>727307.7</v>
      </c>
      <c r="D82" s="32">
        <v>646633.6</v>
      </c>
      <c r="E82" s="19">
        <f t="shared" si="4"/>
        <v>-80674.09999999998</v>
      </c>
      <c r="F82" s="16">
        <f t="shared" si="5"/>
        <v>88.90784464402068</v>
      </c>
    </row>
    <row r="83" spans="1:6" ht="47.25">
      <c r="A83" s="10" t="s">
        <v>92</v>
      </c>
      <c r="B83" s="9" t="s">
        <v>93</v>
      </c>
      <c r="C83" s="30">
        <f>C84</f>
        <v>26688.800000000003</v>
      </c>
      <c r="D83" s="30">
        <f>D84</f>
        <v>21603.7</v>
      </c>
      <c r="E83" s="19">
        <f t="shared" si="4"/>
        <v>-5085.100000000002</v>
      </c>
      <c r="F83" s="16">
        <f t="shared" si="5"/>
        <v>80.94668924792423</v>
      </c>
    </row>
    <row r="84" spans="1:6" ht="63">
      <c r="A84" s="10" t="s">
        <v>94</v>
      </c>
      <c r="B84" s="9" t="s">
        <v>143</v>
      </c>
      <c r="C84" s="30">
        <f>SUM(C85:C86)</f>
        <v>26688.800000000003</v>
      </c>
      <c r="D84" s="30">
        <f>SUM(D85:D86)</f>
        <v>21603.7</v>
      </c>
      <c r="E84" s="19">
        <f t="shared" si="4"/>
        <v>-5085.100000000002</v>
      </c>
      <c r="F84" s="16">
        <f t="shared" si="5"/>
        <v>80.94668924792423</v>
      </c>
    </row>
    <row r="85" spans="1:6" ht="63">
      <c r="A85" s="10" t="s">
        <v>95</v>
      </c>
      <c r="B85" s="9" t="s">
        <v>144</v>
      </c>
      <c r="C85" s="30">
        <v>16906.9</v>
      </c>
      <c r="D85" s="32">
        <v>-184.7</v>
      </c>
      <c r="E85" s="19">
        <f t="shared" si="4"/>
        <v>-17091.600000000002</v>
      </c>
      <c r="F85" s="16">
        <f t="shared" si="5"/>
        <v>-1.092453377023582</v>
      </c>
    </row>
    <row r="86" spans="1:6" ht="173.25">
      <c r="A86" s="10" t="s">
        <v>174</v>
      </c>
      <c r="B86" s="9" t="s">
        <v>172</v>
      </c>
      <c r="C86" s="30">
        <v>9781.9</v>
      </c>
      <c r="D86" s="32">
        <v>21788.4</v>
      </c>
      <c r="E86" s="19">
        <f t="shared" si="4"/>
        <v>12006.500000000002</v>
      </c>
      <c r="F86" s="16"/>
    </row>
    <row r="87" spans="1:6" ht="31.5">
      <c r="A87" s="10" t="s">
        <v>160</v>
      </c>
      <c r="B87" s="9" t="s">
        <v>179</v>
      </c>
      <c r="C87" s="30"/>
      <c r="D87" s="32">
        <v>17114.5</v>
      </c>
      <c r="E87" s="19">
        <f t="shared" si="4"/>
        <v>17114.5</v>
      </c>
      <c r="F87" s="16" t="e">
        <f t="shared" si="5"/>
        <v>#DIV/0!</v>
      </c>
    </row>
    <row r="88" spans="1:6" ht="31.5">
      <c r="A88" s="10" t="s">
        <v>96</v>
      </c>
      <c r="B88" s="9" t="s">
        <v>97</v>
      </c>
      <c r="C88" s="30">
        <f>C89</f>
        <v>8226.6</v>
      </c>
      <c r="D88" s="30">
        <f>D89</f>
        <v>5350</v>
      </c>
      <c r="E88" s="19">
        <f t="shared" si="4"/>
        <v>-2876.6000000000004</v>
      </c>
      <c r="F88" s="16">
        <f t="shared" si="5"/>
        <v>65.03294192011279</v>
      </c>
    </row>
    <row r="89" spans="1:6" ht="31.5">
      <c r="A89" s="10" t="s">
        <v>98</v>
      </c>
      <c r="B89" s="9" t="s">
        <v>145</v>
      </c>
      <c r="C89" s="31">
        <v>8226.6</v>
      </c>
      <c r="D89" s="33">
        <v>5350</v>
      </c>
      <c r="E89" s="19">
        <f t="shared" si="4"/>
        <v>-2876.6000000000004</v>
      </c>
      <c r="F89" s="16">
        <f t="shared" si="5"/>
        <v>65.03294192011279</v>
      </c>
    </row>
    <row r="90" spans="1:6" ht="141.75">
      <c r="A90" s="10" t="s">
        <v>99</v>
      </c>
      <c r="B90" s="9" t="s">
        <v>100</v>
      </c>
      <c r="C90" s="30">
        <f>C91</f>
        <v>392264</v>
      </c>
      <c r="D90" s="30">
        <f>D91</f>
        <v>622027.7</v>
      </c>
      <c r="E90" s="19">
        <f t="shared" si="4"/>
        <v>229763.69999999995</v>
      </c>
      <c r="F90" s="16">
        <f t="shared" si="5"/>
        <v>158.57374115391673</v>
      </c>
    </row>
    <row r="91" spans="1:6" ht="126">
      <c r="A91" s="10" t="s">
        <v>146</v>
      </c>
      <c r="B91" s="9" t="s">
        <v>173</v>
      </c>
      <c r="C91" s="30">
        <v>392264</v>
      </c>
      <c r="D91" s="32">
        <v>622027.7</v>
      </c>
      <c r="E91" s="19">
        <f t="shared" si="4"/>
        <v>229763.69999999995</v>
      </c>
      <c r="F91" s="16">
        <f t="shared" si="5"/>
        <v>158.57374115391673</v>
      </c>
    </row>
    <row r="92" spans="1:6" ht="63">
      <c r="A92" s="10" t="s">
        <v>101</v>
      </c>
      <c r="B92" s="9" t="s">
        <v>102</v>
      </c>
      <c r="C92" s="30">
        <f>C93</f>
        <v>-147685</v>
      </c>
      <c r="D92" s="30">
        <f>D93</f>
        <v>-6971.5</v>
      </c>
      <c r="E92" s="19">
        <f t="shared" si="4"/>
        <v>140713.5</v>
      </c>
      <c r="F92" s="16">
        <f t="shared" si="5"/>
        <v>4.72052002573044</v>
      </c>
    </row>
    <row r="93" spans="1:4" ht="63">
      <c r="A93" s="10" t="s">
        <v>103</v>
      </c>
      <c r="B93" s="9" t="s">
        <v>147</v>
      </c>
      <c r="C93" s="30">
        <v>-147685</v>
      </c>
      <c r="D93" s="45">
        <v>-6971.5</v>
      </c>
    </row>
  </sheetData>
  <sheetProtection/>
  <autoFilter ref="A4:I92"/>
  <mergeCells count="6">
    <mergeCell ref="A1:F1"/>
    <mergeCell ref="A3:A4"/>
    <mergeCell ref="B3:B4"/>
    <mergeCell ref="C3:C4"/>
    <mergeCell ref="E3:F3"/>
    <mergeCell ref="D3:D4"/>
  </mergeCells>
  <printOptions/>
  <pageMargins left="0.4724409448818898" right="0.2362204724409449" top="0" bottom="0" header="0.15748031496062992" footer="0.1968503937007874"/>
  <pageSetup firstPageNumber="2" useFirstPageNumber="1" fitToHeight="0" fitToWidth="1"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Peteneva</cp:lastModifiedBy>
  <cp:lastPrinted>2020-10-26T08:50:45Z</cp:lastPrinted>
  <dcterms:created xsi:type="dcterms:W3CDTF">2016-04-05T04:35:34Z</dcterms:created>
  <dcterms:modified xsi:type="dcterms:W3CDTF">2020-10-26T08:53:16Z</dcterms:modified>
  <cp:category/>
  <cp:version/>
  <cp:contentType/>
  <cp:contentStatus/>
</cp:coreProperties>
</file>