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70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РА'!$A$1:$F$95</definedName>
  </definedNames>
  <calcPr fullCalcOnLoad="1"/>
</workbook>
</file>

<file path=xl/sharedStrings.xml><?xml version="1.0" encoding="utf-8"?>
<sst xmlns="http://schemas.openxmlformats.org/spreadsheetml/2006/main" count="188" uniqueCount="187">
  <si>
    <t>Доходы бюджета - Всего</t>
  </si>
  <si>
    <t>00085000000000000000</t>
  </si>
  <si>
    <t>НАЛОГОВЫЕ И НЕНАЛОГОВЫЕ ДОХОДЫ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</si>
  <si>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</si>
  <si>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</si>
  <si>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</si>
  <si>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</si>
  <si>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</si>
  <si>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</si>
  <si>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</si>
  <si>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</si>
  <si>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</si>
  <si>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</si>
  <si>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</si>
  <si>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</si>
  <si>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</si>
  <si>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</si>
  <si>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</si>
  <si>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</si>
  <si>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</si>
  <si>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</si>
  <si>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</si>
  <si>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</si>
  <si>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</si>
  <si>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</si>
  <si>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</si>
  <si>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</si>
  <si>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</si>
  <si>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</si>
  <si>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</si>
  <si>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</si>
  <si>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</si>
  <si>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</si>
  <si>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</si>
  <si>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</si>
  <si>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</si>
  <si>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</si>
  <si>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</si>
  <si>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</si>
  <si>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</si>
  <si>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</si>
  <si>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</si>
  <si>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</si>
  <si>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</si>
  <si>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</si>
  <si>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</si>
  <si>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</si>
  <si>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</si>
  <si>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</si>
  <si>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</si>
  <si>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</si>
  <si>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</si>
  <si>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</si>
  <si>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</si>
  <si>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</si>
  <si>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</si>
  <si>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</si>
  <si>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</si>
  <si>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</si>
  <si>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</si>
  <si>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</si>
  <si>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</si>
  <si>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</si>
  <si>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</si>
  <si>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</si>
  <si>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</si>
  <si>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</si>
  <si>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</si>
  <si>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</si>
  <si>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</si>
  <si>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</si>
  <si>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</si>
  <si>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</si>
  <si>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</si>
  <si>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</si>
  <si>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</si>
  <si>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</si>
  <si>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</si>
  <si>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</si>
  <si>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</si>
  <si>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</si>
  <si>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</si>
  <si>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</si>
  <si>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</si>
  <si>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</si>
  <si>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</si>
  <si>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</si>
  <si>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</si>
  <si>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</si>
  <si>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</si>
  <si>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</si>
  <si>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</si>
  <si>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</si>
  <si>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</si>
  <si>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</si>
  <si>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</si>
  <si>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</si>
  <si>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</si>
  <si>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</si>
  <si>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</si>
  <si>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</si>
  <si>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</si>
  <si>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</si>
  <si>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</si>
  <si>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</si>
  <si>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</si>
  <si>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</si>
  <si>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</si>
  <si>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</si>
  <si>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</si>
  <si>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</si>
  <si>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</si>
  <si>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</si>
  <si>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</si>
  <si>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</si>
  <si>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</si>
  <si>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</si>
  <si>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</si>
  <si>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</si>
  <si>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</si>
  <si>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Средства самообложения граждан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</si>
  <si>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</si>
  <si>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</si>
  <si>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ДОХОДЫ ОТ ОКАЗАНИЯ ПЛАТНЫХ УСЛУГ И КОМПЕНСАЦИИ ЗАТРАТ ГОСУДАРСТВА</t>
  </si>
  <si>
    <t>00020210000000000150</t>
  </si>
  <si>
    <t>00020215001000000150</t>
  </si>
  <si>
    <t>00020220000000000150</t>
  </si>
  <si>
    <t>00020230000000000150</t>
  </si>
  <si>
    <t>00020240000000000150</t>
  </si>
  <si>
    <t>00020302000020000150</t>
  </si>
  <si>
    <t>00020302010020000150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</si>
  <si>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</si>
  <si>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</si>
  <si>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00020702000020000150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</si>
  <si>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</si>
  <si>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</si>
  <si>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</si>
  <si>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</si>
  <si>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</si>
  <si>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</si>
  <si>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00020302040020000150</t>
  </si>
  <si>
    <t>00020400000000000000</t>
  </si>
  <si>
    <t>Прочие безвозмездные поступления в бюджеты муниципальных районов</t>
  </si>
  <si>
    <t>00020705000050000150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</si>
  <si>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</si>
  <si>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</si>
  <si>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</si>
  <si>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</si>
  <si>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Налог на профессиональный доход</t>
  </si>
  <si>
    <t>00010506000010000110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</si>
  <si>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</si>
  <si>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00010802000010000110</t>
  </si>
  <si>
    <t>Налог на прибыль организаций, зачислявшийся до 1 января 2005 года в местные бюджеты</t>
  </si>
  <si>
    <t>00010901000000000110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</si>
  <si>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</si>
  <si>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</si>
  <si>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</si>
  <si>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</si>
  <si>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Прочие налоги и сборы (по отмененным местным налогам и сборам)</t>
  </si>
  <si>
    <t>00010907000000000110</t>
  </si>
  <si>
    <t>Платежи от государственных и муниципальных унитарных предприятий</t>
  </si>
  <si>
    <t>00011601000010000140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</si>
  <si>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</si>
  <si>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</si>
  <si>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00011607000000000140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</si>
  <si>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</si>
  <si>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</si>
  <si>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00011611000010000140</t>
  </si>
  <si>
    <t>00011714000000000150</t>
  </si>
  <si>
    <t>Инициативные платежи</t>
  </si>
  <si>
    <t>00011715000000000150</t>
  </si>
  <si>
    <t>00010000000000000000</t>
  </si>
  <si>
    <t>Доходы от приватизации имущества, находящегося в государственной и муниципальной собственности</t>
  </si>
  <si>
    <t>00011413000000000000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</si>
  <si>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</si>
  <si>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00011507000010000140</t>
  </si>
  <si>
    <t>Доходы от размещения средств бюджетов</t>
  </si>
  <si>
    <t>Сведения об исполнении консолидированного бюджета Республики Алтай по доходам в разрезе видов доходов за 9 месяцев 2021 года в сравнении с 9 месяцами 2020 года</t>
  </si>
  <si>
    <t>Исполнено на 01.10.2020 года</t>
  </si>
  <si>
    <t>Исполнено на 01.10.2021 года</t>
  </si>
  <si>
    <t>Предоставление государственными (муниципальными) организациями грантов для получателей средств бюджетов субъектов Российской Федерации</t>
  </si>
  <si>
    <t>БЕЗВОЗМЕЗДНЫЕ ПОСТУПЛЕНИЯ ОТ НЕГОСУДАРСТВЕННЫХ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</si>
  <si>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</si>
  <si>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</si>
  <si>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</si>
  <si>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00021900000020000150</t>
  </si>
  <si>
    <t>Платежи за пользование природными ресурсами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</si>
</sst>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  <numFmt numFmtId="186" formatCode="#,##0.000\ _₽;\-#,##0.000\ _₽"/>
    <numFmt numFmtId="187" formatCode="#,##0.000\ _₽"/>
    <numFmt numFmtId="188" formatCode="#,##0.0_ ;[Red]\-#,##0.0\ "/>
    <numFmt numFmtId="189" formatCode="#,##0.0_ ;\-#,##0.0\ "/>
    <numFmt numFmtId="190" formatCode="_-* #,##0.000\ _₽_-;\-* #,##0.000\ _₽_-;_-* &quot;-&quot;???\ _₽_-;_-@_-"/>
    <numFmt numFmtId="191" formatCode="#,##0.00\ _₽"/>
    <numFmt numFmtId="192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>
        <color indexed="63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0" borderId="1">
      <alignment horizontal="right" vertical="top" shrinkToFit="1"/>
      <protection/>
    </xf>
    <xf numFmtId="49" fontId="41" fillId="20" borderId="2">
      <alignment horizontal="center" vertical="top" shrinkToFit="1"/>
      <protection/>
    </xf>
    <xf numFmtId="0" fontId="41" fillId="20" borderId="1">
      <alignment horizontal="left" vertical="top" wrapText="1"/>
      <protection/>
    </xf>
    <xf numFmtId="0" fontId="4" fillId="0" borderId="3">
      <alignment horizontal="center" vertical="top" wrapText="1"/>
      <protection/>
    </xf>
    <xf numFmtId="0" fontId="4" fillId="0" borderId="4">
      <alignment horizontal="center" vertical="top" wrapTex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183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top" wrapText="1"/>
    </xf>
    <xf numFmtId="0" fontId="59" fillId="0" borderId="14" xfId="131" applyFont="1" applyFill="1" applyBorder="1" applyAlignment="1">
      <alignment horizontal="center" vertical="center" wrapText="1"/>
      <protection/>
    </xf>
    <xf numFmtId="0" fontId="59" fillId="0" borderId="15" xfId="131" applyFont="1" applyFill="1" applyBorder="1" applyAlignment="1">
      <alignment horizontal="center" vertical="center" wrapText="1"/>
      <protection/>
    </xf>
    <xf numFmtId="0" fontId="60" fillId="0" borderId="14" xfId="131" applyFont="1" applyFill="1" applyBorder="1" applyAlignment="1">
      <alignment horizontal="center" vertical="center" wrapText="1"/>
      <protection/>
    </xf>
    <xf numFmtId="185" fontId="6" fillId="0" borderId="14" xfId="0" applyNumberFormat="1" applyFont="1" applyFill="1" applyBorder="1" applyAlignment="1">
      <alignment horizontal="center" vertical="center"/>
    </xf>
    <xf numFmtId="185" fontId="5" fillId="0" borderId="14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14" xfId="0" applyNumberFormat="1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1" fontId="59" fillId="0" borderId="14" xfId="131" applyNumberFormat="1" applyFont="1" applyFill="1" applyBorder="1" applyAlignment="1">
      <alignment horizontal="center" vertical="center" wrapText="1"/>
      <protection/>
    </xf>
    <xf numFmtId="176" fontId="5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top" wrapText="1"/>
    </xf>
    <xf numFmtId="0" fontId="8" fillId="0" borderId="18" xfId="0" applyFont="1" applyFill="1" applyBorder="1" applyAlignment="1">
      <alignment horizontal="justify" vertical="top" wrapText="1"/>
    </xf>
    <xf numFmtId="0" fontId="61" fillId="0" borderId="15" xfId="131" applyFont="1" applyFill="1" applyBorder="1" applyAlignment="1">
      <alignment horizontal="left" vertical="top" wrapText="1"/>
      <protection/>
    </xf>
    <xf numFmtId="0" fontId="61" fillId="0" borderId="14" xfId="131" applyFont="1" applyFill="1" applyBorder="1" applyAlignment="1">
      <alignment horizontal="left" vertical="top" wrapText="1"/>
      <protection/>
    </xf>
    <xf numFmtId="0" fontId="62" fillId="0" borderId="14" xfId="131" applyFont="1" applyFill="1" applyBorder="1" applyAlignment="1">
      <alignment horizontal="left" vertical="top" wrapText="1"/>
      <protection/>
    </xf>
    <xf numFmtId="0" fontId="62" fillId="0" borderId="15" xfId="131" applyFont="1" applyFill="1" applyBorder="1" applyAlignment="1">
      <alignment horizontal="left" vertical="top" wrapText="1"/>
      <protection/>
    </xf>
    <xf numFmtId="0" fontId="62" fillId="34" borderId="16" xfId="0" applyFont="1" applyFill="1" applyBorder="1" applyAlignment="1">
      <alignment horizontal="left" vertical="top" wrapText="1"/>
    </xf>
    <xf numFmtId="0" fontId="62" fillId="34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left" vertical="top"/>
    </xf>
    <xf numFmtId="0" fontId="5" fillId="0" borderId="19" xfId="36" applyNumberFormat="1" applyFont="1" applyFill="1" applyBorder="1" applyAlignment="1" applyProtection="1">
      <alignment horizontal="center" vertical="center" wrapText="1"/>
      <protection/>
    </xf>
    <xf numFmtId="0" fontId="36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49" fontId="5" fillId="0" borderId="19" xfId="37" applyNumberFormat="1" applyFont="1" applyFill="1" applyBorder="1" applyAlignment="1" applyProtection="1">
      <alignment horizontal="center" vertical="center" wrapText="1"/>
      <protection/>
    </xf>
    <xf numFmtId="49" fontId="36" fillId="0" borderId="15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</cellXfs>
  <cellStyles count="12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100" xfId="33"/>
    <cellStyle name="ex75" xfId="34"/>
    <cellStyle name="ex76" xfId="35"/>
    <cellStyle name="xl28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10" xfId="58"/>
    <cellStyle name="Обычный 2 10 2" xfId="59"/>
    <cellStyle name="Обычный 2 11" xfId="60"/>
    <cellStyle name="Обычный 2 11 2" xfId="61"/>
    <cellStyle name="Обычный 2 12" xfId="62"/>
    <cellStyle name="Обычный 2 12 2" xfId="63"/>
    <cellStyle name="Обычный 2 13" xfId="64"/>
    <cellStyle name="Обычный 2 13 2" xfId="65"/>
    <cellStyle name="Обычный 2 14" xfId="66"/>
    <cellStyle name="Обычный 2 14 2" xfId="67"/>
    <cellStyle name="Обычный 2 15" xfId="68"/>
    <cellStyle name="Обычный 2 15 2" xfId="69"/>
    <cellStyle name="Обычный 2 16" xfId="70"/>
    <cellStyle name="Обычный 2 16 2" xfId="71"/>
    <cellStyle name="Обычный 2 17" xfId="72"/>
    <cellStyle name="Обычный 2 17 2" xfId="73"/>
    <cellStyle name="Обычный 2 18" xfId="74"/>
    <cellStyle name="Обычный 2 18 2" xfId="75"/>
    <cellStyle name="Обычный 2 19" xfId="76"/>
    <cellStyle name="Обычный 2 19 2" xfId="77"/>
    <cellStyle name="Обычный 2 2" xfId="78"/>
    <cellStyle name="Обычный 2 2 2" xfId="79"/>
    <cellStyle name="Обычный 2 20" xfId="80"/>
    <cellStyle name="Обычный 2 20 2" xfId="81"/>
    <cellStyle name="Обычный 2 21" xfId="82"/>
    <cellStyle name="Обычный 2 21 2" xfId="83"/>
    <cellStyle name="Обычный 2 22" xfId="84"/>
    <cellStyle name="Обычный 2 22 2" xfId="85"/>
    <cellStyle name="Обычный 2 23" xfId="86"/>
    <cellStyle name="Обычный 2 23 2" xfId="87"/>
    <cellStyle name="Обычный 2 24" xfId="88"/>
    <cellStyle name="Обычный 2 24 2" xfId="89"/>
    <cellStyle name="Обычный 2 25" xfId="90"/>
    <cellStyle name="Обычный 2 25 2" xfId="91"/>
    <cellStyle name="Обычный 2 26" xfId="92"/>
    <cellStyle name="Обычный 2 26 2" xfId="93"/>
    <cellStyle name="Обычный 2 27" xfId="94"/>
    <cellStyle name="Обычный 2 27 2" xfId="95"/>
    <cellStyle name="Обычный 2 28" xfId="96"/>
    <cellStyle name="Обычный 2 28 2" xfId="97"/>
    <cellStyle name="Обычный 2 29" xfId="98"/>
    <cellStyle name="Обычный 2 29 2" xfId="99"/>
    <cellStyle name="Обычный 2 3" xfId="100"/>
    <cellStyle name="Обычный 2 3 2" xfId="101"/>
    <cellStyle name="Обычный 2 30" xfId="102"/>
    <cellStyle name="Обычный 2 30 2" xfId="103"/>
    <cellStyle name="Обычный 2 31" xfId="104"/>
    <cellStyle name="Обычный 2 31 2" xfId="105"/>
    <cellStyle name="Обычный 2 32" xfId="106"/>
    <cellStyle name="Обычный 2 32 2" xfId="107"/>
    <cellStyle name="Обычный 2 33" xfId="108"/>
    <cellStyle name="Обычный 2 33 2" xfId="109"/>
    <cellStyle name="Обычный 2 34" xfId="110"/>
    <cellStyle name="Обычный 2 34 2" xfId="111"/>
    <cellStyle name="Обычный 2 35" xfId="112"/>
    <cellStyle name="Обычный 2 35 2" xfId="113"/>
    <cellStyle name="Обычный 2 36" xfId="114"/>
    <cellStyle name="Обычный 2 36 2" xfId="115"/>
    <cellStyle name="Обычный 2 4" xfId="116"/>
    <cellStyle name="Обычный 2 4 2" xfId="117"/>
    <cellStyle name="Обычный 2 5" xfId="118"/>
    <cellStyle name="Обычный 2 5 2" xfId="119"/>
    <cellStyle name="Обычный 2 6" xfId="120"/>
    <cellStyle name="Обычный 2 6 2" xfId="121"/>
    <cellStyle name="Обычный 2 7" xfId="122"/>
    <cellStyle name="Обычный 2 7 2" xfId="123"/>
    <cellStyle name="Обычный 2 8" xfId="124"/>
    <cellStyle name="Обычный 2 8 2" xfId="125"/>
    <cellStyle name="Обычный 2 9" xfId="126"/>
    <cellStyle name="Обычный 2 9 2" xfId="127"/>
    <cellStyle name="Обычный 3" xfId="128"/>
    <cellStyle name="Обычный 4" xfId="129"/>
    <cellStyle name="Обычный 5" xfId="130"/>
    <cellStyle name="Обычный 7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10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80" zoomScaleNormal="80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5" sqref="F35"/>
    </sheetView>
  </sheetViews>
  <sheetFormatPr defaultColWidth="8.7109375" defaultRowHeight="15"/>
  <cols>
    <col min="1" max="1" width="57.140625" style="6" customWidth="1"/>
    <col min="2" max="2" width="27.00390625" style="8" customWidth="1"/>
    <col min="3" max="3" width="18.57421875" style="1" customWidth="1"/>
    <col min="4" max="4" width="18.00390625" style="1" customWidth="1"/>
    <col min="5" max="5" width="15.7109375" style="16" bestFit="1" customWidth="1"/>
    <col min="6" max="6" width="18.421875" style="1" customWidth="1"/>
    <col min="7" max="245" width="8.7109375" style="1" customWidth="1"/>
    <col min="246" max="246" width="3.57421875" style="1" customWidth="1"/>
    <col min="247" max="247" width="22.28125" style="1" customWidth="1"/>
    <col min="248" max="248" width="15.8515625" style="1" customWidth="1"/>
    <col min="249" max="249" width="15.140625" style="1" customWidth="1"/>
    <col min="250" max="250" width="15.7109375" style="1" customWidth="1"/>
    <col min="251" max="251" width="14.421875" style="1" bestFit="1" customWidth="1"/>
    <col min="252" max="252" width="14.140625" style="1" customWidth="1"/>
    <col min="253" max="16384" width="8.7109375" style="1" customWidth="1"/>
  </cols>
  <sheetData>
    <row r="1" spans="1:7" ht="41.25" customHeight="1">
      <c r="A1" s="38" t="s">
        <v>177</v>
      </c>
      <c r="B1" s="39"/>
      <c r="C1" s="39"/>
      <c r="D1" s="39"/>
      <c r="E1" s="39"/>
      <c r="F1" s="39"/>
      <c r="G1" s="10"/>
    </row>
    <row r="2" ht="15.75">
      <c r="F2" s="3" t="s">
        <v>98</v>
      </c>
    </row>
    <row r="3" spans="1:6" ht="22.5" customHeight="1">
      <c r="A3" s="34" t="s">
        <v>93</v>
      </c>
      <c r="B3" s="40" t="s">
        <v>94</v>
      </c>
      <c r="C3" s="42" t="s">
        <v>178</v>
      </c>
      <c r="D3" s="42" t="s">
        <v>179</v>
      </c>
      <c r="E3" s="36" t="s">
        <v>95</v>
      </c>
      <c r="F3" s="37"/>
    </row>
    <row r="4" spans="1:6" s="2" customFormat="1" ht="60" customHeight="1">
      <c r="A4" s="35"/>
      <c r="B4" s="41"/>
      <c r="C4" s="43"/>
      <c r="D4" s="44"/>
      <c r="E4" s="17" t="s">
        <v>96</v>
      </c>
      <c r="F4" s="4" t="s">
        <v>97</v>
      </c>
    </row>
    <row r="5" spans="1:6" ht="15.75">
      <c r="A5" s="24" t="s">
        <v>0</v>
      </c>
      <c r="B5" s="9" t="s">
        <v>1</v>
      </c>
      <c r="C5" s="14">
        <f>C6+C74</f>
        <v>19325266.228</v>
      </c>
      <c r="D5" s="14">
        <f>D6+D74</f>
        <v>21790436.564000003</v>
      </c>
      <c r="E5" s="15">
        <f>D5-C5</f>
        <v>2465170.336000003</v>
      </c>
      <c r="F5" s="7">
        <f>D5/C5*100</f>
        <v>112.75620375375873</v>
      </c>
    </row>
    <row r="6" spans="1:6" ht="15.75">
      <c r="A6" s="25" t="s">
        <v>2</v>
      </c>
      <c r="B6" s="9" t="s">
        <v>171</v>
      </c>
      <c r="C6" s="14">
        <f>C7+C39</f>
        <v>5915272.628000001</v>
      </c>
      <c r="D6" s="14">
        <f>D7+D39</f>
        <v>8049176.264</v>
      </c>
      <c r="E6" s="15">
        <f aca="true" t="shared" si="0" ref="E6:E71">D6-C6</f>
        <v>2133903.635999999</v>
      </c>
      <c r="F6" s="7">
        <f aca="true" t="shared" si="1" ref="F6:F71">D6/C6*100</f>
        <v>136.07447653214064</v>
      </c>
    </row>
    <row r="7" spans="1:6" ht="15.75">
      <c r="A7" s="26" t="s">
        <v>3</v>
      </c>
      <c r="B7" s="13"/>
      <c r="C7" s="14">
        <f>C8+C11+C13+C19+C24+C27+C33-0.1</f>
        <v>5513193.415000001</v>
      </c>
      <c r="D7" s="14">
        <f>D8+D11+D13+D19+D24+D27+D33</f>
        <v>7542403.264</v>
      </c>
      <c r="E7" s="15">
        <f t="shared" si="0"/>
        <v>2029209.8489999995</v>
      </c>
      <c r="F7" s="7">
        <f t="shared" si="1"/>
        <v>136.80643315503923</v>
      </c>
    </row>
    <row r="8" spans="1:6" ht="15.75">
      <c r="A8" s="23" t="s">
        <v>4</v>
      </c>
      <c r="B8" s="5" t="s">
        <v>5</v>
      </c>
      <c r="C8" s="15">
        <f>SUM(C9:C10)</f>
        <v>2911524.4</v>
      </c>
      <c r="D8" s="15">
        <f>SUM(D9:D10)</f>
        <v>3706103.2520000003</v>
      </c>
      <c r="E8" s="15">
        <f t="shared" si="0"/>
        <v>794578.8520000004</v>
      </c>
      <c r="F8" s="7">
        <f t="shared" si="1"/>
        <v>127.29081892633289</v>
      </c>
    </row>
    <row r="9" spans="1:6" ht="15.75">
      <c r="A9" s="27" t="s">
        <v>6</v>
      </c>
      <c r="B9" s="11" t="s">
        <v>7</v>
      </c>
      <c r="C9" s="15">
        <v>768169.9</v>
      </c>
      <c r="D9" s="15">
        <v>879875.635</v>
      </c>
      <c r="E9" s="15">
        <f t="shared" si="0"/>
        <v>111705.73499999999</v>
      </c>
      <c r="F9" s="7">
        <f t="shared" si="1"/>
        <v>114.54180058343863</v>
      </c>
    </row>
    <row r="10" spans="1:6" ht="15.75">
      <c r="A10" s="27" t="s">
        <v>8</v>
      </c>
      <c r="B10" s="11" t="s">
        <v>9</v>
      </c>
      <c r="C10" s="15">
        <v>2143354.5</v>
      </c>
      <c r="D10" s="15">
        <v>2826227.617</v>
      </c>
      <c r="E10" s="15">
        <f t="shared" si="0"/>
        <v>682873.1170000001</v>
      </c>
      <c r="F10" s="7">
        <f t="shared" si="1"/>
        <v>131.8600174166243</v>
      </c>
    </row>
    <row r="11" spans="1:6" ht="25.5">
      <c r="A11" s="27" t="s">
        <v>10</v>
      </c>
      <c r="B11" s="11" t="s">
        <v>11</v>
      </c>
      <c r="C11" s="15">
        <f>C12</f>
        <v>1664447</v>
      </c>
      <c r="D11" s="15">
        <f>D12</f>
        <v>2677179.683</v>
      </c>
      <c r="E11" s="15">
        <f t="shared" si="0"/>
        <v>1012732.6830000002</v>
      </c>
      <c r="F11" s="7">
        <f t="shared" si="1"/>
        <v>160.84499434346665</v>
      </c>
    </row>
    <row r="12" spans="1:6" ht="36.75" customHeight="1">
      <c r="A12" s="27" t="s">
        <v>12</v>
      </c>
      <c r="B12" s="11" t="s">
        <v>13</v>
      </c>
      <c r="C12" s="15">
        <v>1664447</v>
      </c>
      <c r="D12" s="15">
        <v>2677179.683</v>
      </c>
      <c r="E12" s="15">
        <f t="shared" si="0"/>
        <v>1012732.6830000002</v>
      </c>
      <c r="F12" s="7">
        <f t="shared" si="1"/>
        <v>160.84499434346665</v>
      </c>
    </row>
    <row r="13" spans="1:6" ht="15.75">
      <c r="A13" s="27" t="s">
        <v>14</v>
      </c>
      <c r="B13" s="11" t="s">
        <v>15</v>
      </c>
      <c r="C13" s="15">
        <f>C14+C15+C16+C17+C18</f>
        <v>362060.4</v>
      </c>
      <c r="D13" s="15">
        <f>D14+D15+D16+D17+D18</f>
        <v>480957.89900000003</v>
      </c>
      <c r="E13" s="15">
        <f t="shared" si="0"/>
        <v>118897.49900000001</v>
      </c>
      <c r="F13" s="7">
        <f t="shared" si="1"/>
        <v>132.839133746745</v>
      </c>
    </row>
    <row r="14" spans="1:6" ht="31.5" customHeight="1">
      <c r="A14" s="27" t="s">
        <v>99</v>
      </c>
      <c r="B14" s="11" t="s">
        <v>100</v>
      </c>
      <c r="C14" s="15">
        <v>299394.9</v>
      </c>
      <c r="D14" s="15">
        <v>425498.001</v>
      </c>
      <c r="E14" s="15">
        <f t="shared" si="0"/>
        <v>126103.10099999997</v>
      </c>
      <c r="F14" s="7">
        <f t="shared" si="1"/>
        <v>142.11932167181203</v>
      </c>
    </row>
    <row r="15" spans="1:6" ht="25.5">
      <c r="A15" s="27" t="s">
        <v>101</v>
      </c>
      <c r="B15" s="11" t="s">
        <v>102</v>
      </c>
      <c r="C15" s="15">
        <v>50768.7</v>
      </c>
      <c r="D15" s="15">
        <v>20704.672</v>
      </c>
      <c r="E15" s="15">
        <f t="shared" si="0"/>
        <v>-30064.028</v>
      </c>
      <c r="F15" s="7">
        <f t="shared" si="1"/>
        <v>40.78235605796485</v>
      </c>
    </row>
    <row r="16" spans="1:6" ht="15.75">
      <c r="A16" s="27" t="s">
        <v>16</v>
      </c>
      <c r="B16" s="11" t="s">
        <v>17</v>
      </c>
      <c r="C16" s="15">
        <v>10735.5</v>
      </c>
      <c r="D16" s="15">
        <v>14143.939</v>
      </c>
      <c r="E16" s="15">
        <f t="shared" si="0"/>
        <v>3408.4390000000003</v>
      </c>
      <c r="F16" s="7">
        <f t="shared" si="1"/>
        <v>131.74923385030974</v>
      </c>
    </row>
    <row r="17" spans="1:6" ht="33" customHeight="1">
      <c r="A17" s="28" t="s">
        <v>103</v>
      </c>
      <c r="B17" s="12" t="s">
        <v>104</v>
      </c>
      <c r="C17" s="15">
        <v>1161.3</v>
      </c>
      <c r="D17" s="15">
        <v>15521.629</v>
      </c>
      <c r="E17" s="15">
        <f t="shared" si="0"/>
        <v>14360.329000000002</v>
      </c>
      <c r="F17" s="7">
        <f t="shared" si="1"/>
        <v>1336.5735813312667</v>
      </c>
    </row>
    <row r="18" spans="1:6" ht="21" customHeight="1">
      <c r="A18" s="27" t="s">
        <v>148</v>
      </c>
      <c r="B18" s="11" t="s">
        <v>149</v>
      </c>
      <c r="C18" s="15"/>
      <c r="D18" s="15">
        <v>5089.658</v>
      </c>
      <c r="E18" s="15">
        <f t="shared" si="0"/>
        <v>5089.658</v>
      </c>
      <c r="F18" s="7"/>
    </row>
    <row r="19" spans="1:6" ht="15.75">
      <c r="A19" s="27" t="s">
        <v>18</v>
      </c>
      <c r="B19" s="11" t="s">
        <v>19</v>
      </c>
      <c r="C19" s="15">
        <f>SUM(C20:C23)+20</f>
        <v>482124.39999999997</v>
      </c>
      <c r="D19" s="15">
        <f>SUM(D20:D23)</f>
        <v>574469.118</v>
      </c>
      <c r="E19" s="15">
        <f t="shared" si="0"/>
        <v>92344.71800000005</v>
      </c>
      <c r="F19" s="7">
        <f t="shared" si="1"/>
        <v>119.15371178061098</v>
      </c>
    </row>
    <row r="20" spans="1:6" ht="15.75">
      <c r="A20" s="27" t="s">
        <v>105</v>
      </c>
      <c r="B20" s="11" t="s">
        <v>106</v>
      </c>
      <c r="C20" s="15">
        <v>8402.6</v>
      </c>
      <c r="D20" s="15">
        <v>10685.993</v>
      </c>
      <c r="E20" s="15">
        <f t="shared" si="0"/>
        <v>2283.393</v>
      </c>
      <c r="F20" s="7">
        <f t="shared" si="1"/>
        <v>127.17483874038989</v>
      </c>
    </row>
    <row r="21" spans="1:6" ht="15.75">
      <c r="A21" s="27" t="s">
        <v>20</v>
      </c>
      <c r="B21" s="11" t="s">
        <v>21</v>
      </c>
      <c r="C21" s="15">
        <v>358667.6</v>
      </c>
      <c r="D21" s="15">
        <v>437306.076</v>
      </c>
      <c r="E21" s="15">
        <f t="shared" si="0"/>
        <v>78638.47600000002</v>
      </c>
      <c r="F21" s="7">
        <f t="shared" si="1"/>
        <v>121.92516859621556</v>
      </c>
    </row>
    <row r="22" spans="1:6" ht="15.75">
      <c r="A22" s="27" t="s">
        <v>22</v>
      </c>
      <c r="B22" s="11" t="s">
        <v>23</v>
      </c>
      <c r="C22" s="15">
        <v>51708.7</v>
      </c>
      <c r="D22" s="15">
        <v>59475.455</v>
      </c>
      <c r="E22" s="15">
        <f t="shared" si="0"/>
        <v>7766.755000000005</v>
      </c>
      <c r="F22" s="7">
        <f t="shared" si="1"/>
        <v>115.0202093651552</v>
      </c>
    </row>
    <row r="23" spans="1:6" ht="15.75">
      <c r="A23" s="27" t="s">
        <v>107</v>
      </c>
      <c r="B23" s="11" t="s">
        <v>108</v>
      </c>
      <c r="C23" s="15">
        <v>63325.5</v>
      </c>
      <c r="D23" s="15">
        <v>67001.594</v>
      </c>
      <c r="E23" s="15">
        <f t="shared" si="0"/>
        <v>3676.0939999999973</v>
      </c>
      <c r="F23" s="7">
        <f t="shared" si="1"/>
        <v>105.80507694372724</v>
      </c>
    </row>
    <row r="24" spans="1:6" ht="28.5" customHeight="1">
      <c r="A24" s="27" t="s">
        <v>24</v>
      </c>
      <c r="B24" s="11" t="s">
        <v>25</v>
      </c>
      <c r="C24" s="15">
        <f>SUM(C25:C26)</f>
        <v>51808.6</v>
      </c>
      <c r="D24" s="15">
        <f>SUM(D25:D26)</f>
        <v>58696.005</v>
      </c>
      <c r="E24" s="15">
        <f t="shared" si="0"/>
        <v>6887.404999999999</v>
      </c>
      <c r="F24" s="7">
        <f t="shared" si="1"/>
        <v>113.29394154638419</v>
      </c>
    </row>
    <row r="25" spans="1:6" ht="15.75">
      <c r="A25" s="27" t="s">
        <v>109</v>
      </c>
      <c r="B25" s="11" t="s">
        <v>110</v>
      </c>
      <c r="C25" s="15">
        <v>50489.4</v>
      </c>
      <c r="D25" s="15">
        <v>56912.291</v>
      </c>
      <c r="E25" s="15">
        <f t="shared" si="0"/>
        <v>6422.890999999996</v>
      </c>
      <c r="F25" s="7">
        <f t="shared" si="1"/>
        <v>112.72126624598428</v>
      </c>
    </row>
    <row r="26" spans="1:6" ht="30.75" customHeight="1">
      <c r="A26" s="27" t="s">
        <v>26</v>
      </c>
      <c r="B26" s="11" t="s">
        <v>27</v>
      </c>
      <c r="C26" s="15">
        <v>1319.2</v>
      </c>
      <c r="D26" s="15">
        <v>1783.714</v>
      </c>
      <c r="E26" s="15">
        <f t="shared" si="0"/>
        <v>464.5139999999999</v>
      </c>
      <c r="F26" s="7">
        <f t="shared" si="1"/>
        <v>135.21179502728927</v>
      </c>
    </row>
    <row r="27" spans="1:6" ht="15.75">
      <c r="A27" s="28" t="s">
        <v>28</v>
      </c>
      <c r="B27" s="12" t="s">
        <v>29</v>
      </c>
      <c r="C27" s="15">
        <f>SUM(C29:C32)</f>
        <v>41146.600000000006</v>
      </c>
      <c r="D27" s="15">
        <f>D28+D29+D30+D31+D32</f>
        <v>45062.789000000004</v>
      </c>
      <c r="E27" s="15">
        <f t="shared" si="0"/>
        <v>3916.1889999999985</v>
      </c>
      <c r="F27" s="7">
        <f t="shared" si="1"/>
        <v>109.51764908886761</v>
      </c>
    </row>
    <row r="28" spans="1:6" ht="51">
      <c r="A28" s="27" t="s">
        <v>150</v>
      </c>
      <c r="B28" s="11" t="s">
        <v>151</v>
      </c>
      <c r="C28" s="15"/>
      <c r="D28" s="15">
        <v>0.15</v>
      </c>
      <c r="E28" s="15">
        <f t="shared" si="0"/>
        <v>0.15</v>
      </c>
      <c r="F28" s="7"/>
    </row>
    <row r="29" spans="1:6" ht="25.5">
      <c r="A29" s="27" t="s">
        <v>111</v>
      </c>
      <c r="B29" s="11" t="s">
        <v>112</v>
      </c>
      <c r="C29" s="15">
        <v>21634.7</v>
      </c>
      <c r="D29" s="15">
        <v>21998.416</v>
      </c>
      <c r="E29" s="15">
        <f t="shared" si="0"/>
        <v>363.71600000000035</v>
      </c>
      <c r="F29" s="7">
        <f t="shared" si="1"/>
        <v>101.68116960253666</v>
      </c>
    </row>
    <row r="30" spans="1:6" ht="38.25">
      <c r="A30" s="27" t="s">
        <v>113</v>
      </c>
      <c r="B30" s="11" t="s">
        <v>114</v>
      </c>
      <c r="C30" s="15">
        <v>119.9</v>
      </c>
      <c r="D30" s="15">
        <v>87.2</v>
      </c>
      <c r="E30" s="15">
        <f t="shared" si="0"/>
        <v>-32.7</v>
      </c>
      <c r="F30" s="7">
        <f t="shared" si="1"/>
        <v>72.72727272727273</v>
      </c>
    </row>
    <row r="31" spans="1:6" ht="69" customHeight="1">
      <c r="A31" s="27" t="s">
        <v>122</v>
      </c>
      <c r="B31" s="11" t="s">
        <v>121</v>
      </c>
      <c r="C31" s="15">
        <v>343.7</v>
      </c>
      <c r="D31" s="15">
        <v>291.15</v>
      </c>
      <c r="E31" s="15">
        <f t="shared" si="0"/>
        <v>-52.55000000000001</v>
      </c>
      <c r="F31" s="7">
        <f t="shared" si="1"/>
        <v>84.71050334594122</v>
      </c>
    </row>
    <row r="32" spans="1:6" ht="30" customHeight="1">
      <c r="A32" s="27" t="s">
        <v>30</v>
      </c>
      <c r="B32" s="11" t="s">
        <v>31</v>
      </c>
      <c r="C32" s="15">
        <v>19048.3</v>
      </c>
      <c r="D32" s="15">
        <v>22685.873</v>
      </c>
      <c r="E32" s="15">
        <f t="shared" si="0"/>
        <v>3637.5730000000003</v>
      </c>
      <c r="F32" s="7">
        <f t="shared" si="1"/>
        <v>119.0965755474242</v>
      </c>
    </row>
    <row r="33" spans="1:6" ht="38.25" customHeight="1">
      <c r="A33" s="27" t="s">
        <v>32</v>
      </c>
      <c r="B33" s="11" t="s">
        <v>33</v>
      </c>
      <c r="C33" s="15">
        <f>C34+C35+C36+C37+C38</f>
        <v>82.11500000000001</v>
      </c>
      <c r="D33" s="15">
        <f>D34+D35+D36+D37+D38</f>
        <v>-65.482</v>
      </c>
      <c r="E33" s="15">
        <f t="shared" si="0"/>
        <v>-147.597</v>
      </c>
      <c r="F33" s="7">
        <f t="shared" si="1"/>
        <v>-79.74426109724166</v>
      </c>
    </row>
    <row r="34" spans="1:6" ht="16.5" customHeight="1">
      <c r="A34" s="27" t="s">
        <v>152</v>
      </c>
      <c r="B34" s="11" t="s">
        <v>153</v>
      </c>
      <c r="C34" s="15">
        <v>0</v>
      </c>
      <c r="D34" s="15">
        <v>1.394</v>
      </c>
      <c r="E34" s="15">
        <f t="shared" si="0"/>
        <v>1.394</v>
      </c>
      <c r="F34" s="7"/>
    </row>
    <row r="35" spans="1:6" ht="16.5" customHeight="1">
      <c r="A35" s="27" t="s">
        <v>186</v>
      </c>
      <c r="B35" s="11" t="s">
        <v>153</v>
      </c>
      <c r="C35" s="15"/>
      <c r="D35" s="15">
        <v>0.464</v>
      </c>
      <c r="E35" s="15">
        <f t="shared" si="0"/>
        <v>0.464</v>
      </c>
      <c r="F35" s="7"/>
    </row>
    <row r="36" spans="1:6" ht="19.5" customHeight="1">
      <c r="A36" s="27" t="s">
        <v>154</v>
      </c>
      <c r="B36" s="11" t="s">
        <v>155</v>
      </c>
      <c r="C36" s="15">
        <v>3.019</v>
      </c>
      <c r="D36" s="15">
        <v>-74.134</v>
      </c>
      <c r="E36" s="15">
        <f t="shared" si="0"/>
        <v>-77.153</v>
      </c>
      <c r="F36" s="7">
        <f t="shared" si="1"/>
        <v>-2455.5813183173236</v>
      </c>
    </row>
    <row r="37" spans="1:6" ht="15.75" customHeight="1">
      <c r="A37" s="27" t="s">
        <v>156</v>
      </c>
      <c r="B37" s="11" t="s">
        <v>157</v>
      </c>
      <c r="C37" s="15">
        <v>78.2</v>
      </c>
      <c r="D37" s="15">
        <v>2.53</v>
      </c>
      <c r="E37" s="15">
        <f t="shared" si="0"/>
        <v>-75.67</v>
      </c>
      <c r="F37" s="7">
        <f t="shared" si="1"/>
        <v>3.2352941176470584</v>
      </c>
    </row>
    <row r="38" spans="1:6" ht="17.25" customHeight="1">
      <c r="A38" s="28" t="s">
        <v>158</v>
      </c>
      <c r="B38" s="12" t="s">
        <v>159</v>
      </c>
      <c r="C38" s="15">
        <v>0.896</v>
      </c>
      <c r="D38" s="15">
        <v>4.264</v>
      </c>
      <c r="E38" s="15">
        <f t="shared" si="0"/>
        <v>3.3680000000000003</v>
      </c>
      <c r="F38" s="7">
        <f t="shared" si="1"/>
        <v>475.8928571428571</v>
      </c>
    </row>
    <row r="39" spans="1:6" ht="20.25" customHeight="1">
      <c r="A39" s="26" t="s">
        <v>34</v>
      </c>
      <c r="B39" s="13"/>
      <c r="C39" s="14">
        <f>C40+C47+C51+C54+C59+C62+C69</f>
        <v>402079.21300000005</v>
      </c>
      <c r="D39" s="14">
        <f>D40+D47+D51+D54+D59+D62+D69</f>
        <v>506773</v>
      </c>
      <c r="E39" s="15">
        <f t="shared" si="0"/>
        <v>104693.78699999995</v>
      </c>
      <c r="F39" s="7">
        <f t="shared" si="1"/>
        <v>126.0380998606859</v>
      </c>
    </row>
    <row r="40" spans="1:6" ht="44.25" customHeight="1">
      <c r="A40" s="27" t="s">
        <v>35</v>
      </c>
      <c r="B40" s="11" t="s">
        <v>36</v>
      </c>
      <c r="C40" s="15">
        <f>SUM(C42:C46)</f>
        <v>69542.723</v>
      </c>
      <c r="D40" s="22">
        <f>D41+D42+D43+D44+D45+D46</f>
        <v>137535.791</v>
      </c>
      <c r="E40" s="15">
        <f t="shared" si="0"/>
        <v>67993.068</v>
      </c>
      <c r="F40" s="7">
        <f t="shared" si="1"/>
        <v>197.7716503853322</v>
      </c>
    </row>
    <row r="41" spans="1:6" ht="18.75" customHeight="1">
      <c r="A41" s="27" t="s">
        <v>176</v>
      </c>
      <c r="B41" s="21">
        <v>11102000000000000</v>
      </c>
      <c r="C41" s="15"/>
      <c r="D41" s="15">
        <v>19852.976</v>
      </c>
      <c r="E41" s="15"/>
      <c r="F41" s="7"/>
    </row>
    <row r="42" spans="1:6" ht="30.75" customHeight="1">
      <c r="A42" s="27" t="s">
        <v>37</v>
      </c>
      <c r="B42" s="11" t="s">
        <v>38</v>
      </c>
      <c r="C42" s="15">
        <v>14.8</v>
      </c>
      <c r="D42" s="15">
        <v>17.903</v>
      </c>
      <c r="E42" s="15">
        <f t="shared" si="0"/>
        <v>3.102999999999998</v>
      </c>
      <c r="F42" s="7">
        <f t="shared" si="1"/>
        <v>120.9662162162162</v>
      </c>
    </row>
    <row r="43" spans="1:6" ht="84" customHeight="1">
      <c r="A43" s="27" t="s">
        <v>39</v>
      </c>
      <c r="B43" s="11" t="s">
        <v>40</v>
      </c>
      <c r="C43" s="15">
        <v>66693.4</v>
      </c>
      <c r="D43" s="15">
        <v>111450.828</v>
      </c>
      <c r="E43" s="15">
        <f t="shared" si="0"/>
        <v>44757.428</v>
      </c>
      <c r="F43" s="7">
        <f t="shared" si="1"/>
        <v>167.10923119828948</v>
      </c>
    </row>
    <row r="44" spans="1:6" ht="33" customHeight="1">
      <c r="A44" s="27" t="s">
        <v>160</v>
      </c>
      <c r="B44" s="11" t="s">
        <v>115</v>
      </c>
      <c r="C44" s="15">
        <v>8.723</v>
      </c>
      <c r="D44" s="15">
        <v>975.168</v>
      </c>
      <c r="E44" s="15">
        <f t="shared" si="0"/>
        <v>966.445</v>
      </c>
      <c r="F44" s="7">
        <f t="shared" si="1"/>
        <v>11179.273185830561</v>
      </c>
    </row>
    <row r="45" spans="1:6" ht="82.5" customHeight="1">
      <c r="A45" s="27" t="s">
        <v>116</v>
      </c>
      <c r="B45" s="11" t="s">
        <v>117</v>
      </c>
      <c r="C45" s="15">
        <v>88.7</v>
      </c>
      <c r="D45" s="15">
        <v>94.41</v>
      </c>
      <c r="E45" s="15">
        <f t="shared" si="0"/>
        <v>5.709999999999994</v>
      </c>
      <c r="F45" s="7">
        <f t="shared" si="1"/>
        <v>106.43742953776776</v>
      </c>
    </row>
    <row r="46" spans="1:6" ht="68.25" customHeight="1">
      <c r="A46" s="27" t="s">
        <v>41</v>
      </c>
      <c r="B46" s="11" t="s">
        <v>42</v>
      </c>
      <c r="C46" s="15">
        <v>2737.1</v>
      </c>
      <c r="D46" s="15">
        <v>5144.506</v>
      </c>
      <c r="E46" s="15">
        <f t="shared" si="0"/>
        <v>2407.4060000000004</v>
      </c>
      <c r="F46" s="7">
        <f t="shared" si="1"/>
        <v>187.95462350663112</v>
      </c>
    </row>
    <row r="47" spans="1:6" ht="15.75">
      <c r="A47" s="27" t="s">
        <v>43</v>
      </c>
      <c r="B47" s="11" t="s">
        <v>44</v>
      </c>
      <c r="C47" s="15">
        <f>C48+C49+C50</f>
        <v>38130.5</v>
      </c>
      <c r="D47" s="15">
        <f>D48+D49+D50</f>
        <v>49389.701</v>
      </c>
      <c r="E47" s="15">
        <f t="shared" si="0"/>
        <v>11259.201000000001</v>
      </c>
      <c r="F47" s="7">
        <f t="shared" si="1"/>
        <v>129.5280707045541</v>
      </c>
    </row>
    <row r="48" spans="1:6" ht="15.75">
      <c r="A48" s="27" t="s">
        <v>45</v>
      </c>
      <c r="B48" s="11" t="s">
        <v>46</v>
      </c>
      <c r="C48" s="15">
        <v>2604.1</v>
      </c>
      <c r="D48" s="15">
        <v>7754.704</v>
      </c>
      <c r="E48" s="15">
        <f t="shared" si="0"/>
        <v>5150.603999999999</v>
      </c>
      <c r="F48" s="7">
        <f t="shared" si="1"/>
        <v>297.7882569793787</v>
      </c>
    </row>
    <row r="49" spans="1:6" ht="15.75">
      <c r="A49" s="28" t="s">
        <v>47</v>
      </c>
      <c r="B49" s="12" t="s">
        <v>48</v>
      </c>
      <c r="C49" s="15">
        <v>346.2</v>
      </c>
      <c r="D49" s="15">
        <v>1413.518</v>
      </c>
      <c r="E49" s="15">
        <f t="shared" si="0"/>
        <v>1067.318</v>
      </c>
      <c r="F49" s="7">
        <f t="shared" si="1"/>
        <v>408.29520508376663</v>
      </c>
    </row>
    <row r="50" spans="1:6" ht="15.75">
      <c r="A50" s="27" t="s">
        <v>49</v>
      </c>
      <c r="B50" s="11" t="s">
        <v>50</v>
      </c>
      <c r="C50" s="15">
        <v>35180.2</v>
      </c>
      <c r="D50" s="15">
        <v>40221.479</v>
      </c>
      <c r="E50" s="15">
        <f t="shared" si="0"/>
        <v>5041.279000000002</v>
      </c>
      <c r="F50" s="7">
        <f t="shared" si="1"/>
        <v>114.32987589610066</v>
      </c>
    </row>
    <row r="51" spans="1:6" ht="25.5">
      <c r="A51" s="27" t="s">
        <v>123</v>
      </c>
      <c r="B51" s="11" t="s">
        <v>51</v>
      </c>
      <c r="C51" s="15">
        <f>C52+C53</f>
        <v>69285.2</v>
      </c>
      <c r="D51" s="15">
        <f>D52+D53</f>
        <v>72917.825</v>
      </c>
      <c r="E51" s="15">
        <f t="shared" si="0"/>
        <v>3632.625</v>
      </c>
      <c r="F51" s="7">
        <f t="shared" si="1"/>
        <v>105.24300283466022</v>
      </c>
    </row>
    <row r="52" spans="1:6" ht="19.5" customHeight="1">
      <c r="A52" s="27" t="s">
        <v>52</v>
      </c>
      <c r="B52" s="11" t="s">
        <v>53</v>
      </c>
      <c r="C52" s="15">
        <v>23252.1</v>
      </c>
      <c r="D52" s="15">
        <v>41322.313</v>
      </c>
      <c r="E52" s="15">
        <f t="shared" si="0"/>
        <v>18070.213000000003</v>
      </c>
      <c r="F52" s="7">
        <f t="shared" si="1"/>
        <v>177.71432687800242</v>
      </c>
    </row>
    <row r="53" spans="1:6" ht="19.5" customHeight="1">
      <c r="A53" s="27" t="s">
        <v>54</v>
      </c>
      <c r="B53" s="11" t="s">
        <v>55</v>
      </c>
      <c r="C53" s="15">
        <v>46033.1</v>
      </c>
      <c r="D53" s="15">
        <v>31595.512</v>
      </c>
      <c r="E53" s="15">
        <f t="shared" si="0"/>
        <v>-14437.588</v>
      </c>
      <c r="F53" s="7">
        <f t="shared" si="1"/>
        <v>68.63650720894313</v>
      </c>
    </row>
    <row r="54" spans="1:6" ht="30.75" customHeight="1">
      <c r="A54" s="27" t="s">
        <v>56</v>
      </c>
      <c r="B54" s="11" t="s">
        <v>57</v>
      </c>
      <c r="C54" s="15">
        <f>C55+C56+C57+C58</f>
        <v>70983.1</v>
      </c>
      <c r="D54" s="15">
        <f>D55+D56+D57+D58</f>
        <v>55863.975</v>
      </c>
      <c r="E54" s="15">
        <f t="shared" si="0"/>
        <v>-15119.125000000007</v>
      </c>
      <c r="F54" s="7">
        <f t="shared" si="1"/>
        <v>78.70038783879542</v>
      </c>
    </row>
    <row r="55" spans="1:6" ht="66" customHeight="1">
      <c r="A55" s="27" t="s">
        <v>58</v>
      </c>
      <c r="B55" s="11" t="s">
        <v>59</v>
      </c>
      <c r="C55" s="15">
        <v>6824.8</v>
      </c>
      <c r="D55" s="15">
        <v>2182.727</v>
      </c>
      <c r="E55" s="15">
        <f t="shared" si="0"/>
        <v>-4642.073</v>
      </c>
      <c r="F55" s="7">
        <f t="shared" si="1"/>
        <v>31.98228519517055</v>
      </c>
    </row>
    <row r="56" spans="1:6" ht="30" customHeight="1">
      <c r="A56" s="27" t="s">
        <v>60</v>
      </c>
      <c r="B56" s="11" t="s">
        <v>61</v>
      </c>
      <c r="C56" s="15">
        <v>26088.6</v>
      </c>
      <c r="D56" s="15">
        <v>52612.083</v>
      </c>
      <c r="E56" s="15">
        <f t="shared" si="0"/>
        <v>26523.483</v>
      </c>
      <c r="F56" s="7">
        <f t="shared" si="1"/>
        <v>201.66694648237163</v>
      </c>
    </row>
    <row r="57" spans="1:6" ht="69.75" customHeight="1">
      <c r="A57" s="27" t="s">
        <v>118</v>
      </c>
      <c r="B57" s="11" t="s">
        <v>119</v>
      </c>
      <c r="C57" s="15">
        <v>607.5</v>
      </c>
      <c r="D57" s="15">
        <v>1069.165</v>
      </c>
      <c r="E57" s="15">
        <f t="shared" si="0"/>
        <v>461.66499999999996</v>
      </c>
      <c r="F57" s="7">
        <f t="shared" si="1"/>
        <v>175.99423868312755</v>
      </c>
    </row>
    <row r="58" spans="1:6" ht="29.25" customHeight="1">
      <c r="A58" s="29" t="s">
        <v>172</v>
      </c>
      <c r="B58" s="19" t="s">
        <v>173</v>
      </c>
      <c r="C58" s="15">
        <v>37462.2</v>
      </c>
      <c r="D58" s="15">
        <v>0</v>
      </c>
      <c r="E58" s="15">
        <f t="shared" si="0"/>
        <v>-37462.2</v>
      </c>
      <c r="F58" s="7">
        <f t="shared" si="1"/>
        <v>0</v>
      </c>
    </row>
    <row r="59" spans="1:6" ht="19.5" customHeight="1">
      <c r="A59" s="27" t="s">
        <v>62</v>
      </c>
      <c r="B59" s="11" t="s">
        <v>63</v>
      </c>
      <c r="C59" s="15">
        <f>C60+C61</f>
        <v>138</v>
      </c>
      <c r="D59" s="15">
        <f>D60+D61</f>
        <v>107.419</v>
      </c>
      <c r="E59" s="15">
        <f t="shared" si="0"/>
        <v>-30.581000000000003</v>
      </c>
      <c r="F59" s="7">
        <f t="shared" si="1"/>
        <v>77.83985507246378</v>
      </c>
    </row>
    <row r="60" spans="1:6" ht="42" customHeight="1">
      <c r="A60" s="27" t="s">
        <v>64</v>
      </c>
      <c r="B60" s="11" t="s">
        <v>65</v>
      </c>
      <c r="C60" s="15">
        <v>44.6</v>
      </c>
      <c r="D60" s="15">
        <v>14</v>
      </c>
      <c r="E60" s="15">
        <f t="shared" si="0"/>
        <v>-30.6</v>
      </c>
      <c r="F60" s="7">
        <f t="shared" si="1"/>
        <v>31.39013452914798</v>
      </c>
    </row>
    <row r="61" spans="1:6" ht="60" customHeight="1">
      <c r="A61" s="30" t="s">
        <v>174</v>
      </c>
      <c r="B61" s="20" t="s">
        <v>175</v>
      </c>
      <c r="C61" s="15">
        <v>93.4</v>
      </c>
      <c r="D61" s="15">
        <v>93.419</v>
      </c>
      <c r="E61" s="15">
        <f t="shared" si="0"/>
        <v>0.018999999999991246</v>
      </c>
      <c r="F61" s="7">
        <f t="shared" si="1"/>
        <v>100.0203426124197</v>
      </c>
    </row>
    <row r="62" spans="1:6" ht="16.5" customHeight="1">
      <c r="A62" s="27" t="s">
        <v>66</v>
      </c>
      <c r="B62" s="11" t="s">
        <v>67</v>
      </c>
      <c r="C62" s="15">
        <f>C63+C64+C65+C66+C67+C68-0.1</f>
        <v>151782</v>
      </c>
      <c r="D62" s="15">
        <f>D63+D64+D65+D66+D67+D68</f>
        <v>189459.85100000002</v>
      </c>
      <c r="E62" s="15">
        <f t="shared" si="0"/>
        <v>37677.851000000024</v>
      </c>
      <c r="F62" s="7">
        <f t="shared" si="1"/>
        <v>124.82366222608744</v>
      </c>
    </row>
    <row r="63" spans="1:6" ht="16.5" customHeight="1">
      <c r="A63" s="27" t="s">
        <v>134</v>
      </c>
      <c r="B63" s="11" t="s">
        <v>161</v>
      </c>
      <c r="C63" s="15">
        <v>95119.2</v>
      </c>
      <c r="D63" s="15">
        <v>167107.578</v>
      </c>
      <c r="E63" s="15">
        <f t="shared" si="0"/>
        <v>71988.37800000001</v>
      </c>
      <c r="F63" s="7">
        <f t="shared" si="1"/>
        <v>175.682278656675</v>
      </c>
    </row>
    <row r="64" spans="1:6" ht="31.5" customHeight="1">
      <c r="A64" s="27" t="s">
        <v>162</v>
      </c>
      <c r="B64" s="11" t="s">
        <v>163</v>
      </c>
      <c r="C64" s="15">
        <v>190.3</v>
      </c>
      <c r="D64" s="15">
        <v>561.094</v>
      </c>
      <c r="E64" s="15">
        <f t="shared" si="0"/>
        <v>370.79400000000004</v>
      </c>
      <c r="F64" s="7">
        <f t="shared" si="1"/>
        <v>294.8470835522859</v>
      </c>
    </row>
    <row r="65" spans="1:6" ht="105.75" customHeight="1">
      <c r="A65" s="27" t="s">
        <v>135</v>
      </c>
      <c r="B65" s="11" t="s">
        <v>164</v>
      </c>
      <c r="C65" s="15">
        <v>3330.7</v>
      </c>
      <c r="D65" s="15">
        <v>5219.127</v>
      </c>
      <c r="E65" s="15">
        <f t="shared" si="0"/>
        <v>1888.4270000000006</v>
      </c>
      <c r="F65" s="7">
        <f t="shared" si="1"/>
        <v>156.6976011048729</v>
      </c>
    </row>
    <row r="66" spans="1:6" ht="53.25" customHeight="1">
      <c r="A66" s="27" t="s">
        <v>165</v>
      </c>
      <c r="B66" s="11" t="s">
        <v>166</v>
      </c>
      <c r="C66" s="15">
        <v>2229.2</v>
      </c>
      <c r="D66" s="15">
        <v>3.975</v>
      </c>
      <c r="E66" s="15">
        <f t="shared" si="0"/>
        <v>-2225.225</v>
      </c>
      <c r="F66" s="7">
        <f t="shared" si="1"/>
        <v>0.17831509061546746</v>
      </c>
    </row>
    <row r="67" spans="1:6" ht="16.5" customHeight="1">
      <c r="A67" s="27" t="s">
        <v>136</v>
      </c>
      <c r="B67" s="11" t="s">
        <v>137</v>
      </c>
      <c r="C67" s="15">
        <v>48246.5</v>
      </c>
      <c r="D67" s="15">
        <v>10539.213</v>
      </c>
      <c r="E67" s="15">
        <f t="shared" si="0"/>
        <v>-37707.287</v>
      </c>
      <c r="F67" s="7">
        <f t="shared" si="1"/>
        <v>21.844513073487196</v>
      </c>
    </row>
    <row r="68" spans="1:6" ht="17.25" customHeight="1">
      <c r="A68" s="27" t="s">
        <v>138</v>
      </c>
      <c r="B68" s="11" t="s">
        <v>167</v>
      </c>
      <c r="C68" s="15">
        <v>2666.2</v>
      </c>
      <c r="D68" s="15">
        <v>6028.864</v>
      </c>
      <c r="E68" s="15">
        <f t="shared" si="0"/>
        <v>3362.6639999999998</v>
      </c>
      <c r="F68" s="7">
        <f t="shared" si="1"/>
        <v>226.12197134498535</v>
      </c>
    </row>
    <row r="69" spans="1:6" ht="15.75">
      <c r="A69" s="27" t="s">
        <v>68</v>
      </c>
      <c r="B69" s="11" t="s">
        <v>69</v>
      </c>
      <c r="C69" s="15">
        <f>C70+C71+C72+C73-0.01</f>
        <v>2217.6899999999996</v>
      </c>
      <c r="D69" s="15">
        <f>D70+D71+D72+D73</f>
        <v>1498.438</v>
      </c>
      <c r="E69" s="15">
        <f t="shared" si="0"/>
        <v>-719.2519999999995</v>
      </c>
      <c r="F69" s="7">
        <f t="shared" si="1"/>
        <v>67.56751394469022</v>
      </c>
    </row>
    <row r="70" spans="1:6" ht="15.75">
      <c r="A70" s="27" t="s">
        <v>70</v>
      </c>
      <c r="B70" s="11" t="s">
        <v>71</v>
      </c>
      <c r="C70" s="15">
        <v>-275.3</v>
      </c>
      <c r="D70" s="15">
        <v>-621.944</v>
      </c>
      <c r="E70" s="15">
        <f t="shared" si="0"/>
        <v>-346.64399999999995</v>
      </c>
      <c r="F70" s="7">
        <f t="shared" si="1"/>
        <v>225.9150018162005</v>
      </c>
    </row>
    <row r="71" spans="1:6" ht="15.75">
      <c r="A71" s="28" t="s">
        <v>72</v>
      </c>
      <c r="B71" s="12" t="s">
        <v>73</v>
      </c>
      <c r="C71" s="15">
        <v>2427</v>
      </c>
      <c r="D71" s="15">
        <v>2043.545</v>
      </c>
      <c r="E71" s="15">
        <f t="shared" si="0"/>
        <v>-383.4549999999999</v>
      </c>
      <c r="F71" s="7">
        <f t="shared" si="1"/>
        <v>84.20045323444582</v>
      </c>
    </row>
    <row r="72" spans="1:6" ht="15.75">
      <c r="A72" s="27" t="s">
        <v>120</v>
      </c>
      <c r="B72" s="11" t="s">
        <v>168</v>
      </c>
      <c r="C72" s="15">
        <v>66</v>
      </c>
      <c r="D72" s="15">
        <v>76.837</v>
      </c>
      <c r="E72" s="15">
        <f>D72-C72</f>
        <v>10.837000000000003</v>
      </c>
      <c r="F72" s="7">
        <f>D72/C72*100</f>
        <v>116.41969696969699</v>
      </c>
    </row>
    <row r="73" spans="1:6" ht="15.75">
      <c r="A73" s="27" t="s">
        <v>169</v>
      </c>
      <c r="B73" s="11" t="s">
        <v>170</v>
      </c>
      <c r="C73" s="15"/>
      <c r="D73" s="15">
        <v>0</v>
      </c>
      <c r="E73" s="15">
        <f>D73-C73</f>
        <v>0</v>
      </c>
      <c r="F73" s="7"/>
    </row>
    <row r="74" spans="1:6" ht="20.25" customHeight="1">
      <c r="A74" s="32" t="s">
        <v>74</v>
      </c>
      <c r="B74" s="9" t="s">
        <v>75</v>
      </c>
      <c r="C74" s="18">
        <v>13409993.6</v>
      </c>
      <c r="D74" s="18">
        <v>13741260.3</v>
      </c>
      <c r="E74" s="18">
        <v>331266.7</v>
      </c>
      <c r="F74" s="18">
        <v>102.5</v>
      </c>
    </row>
    <row r="75" spans="1:6" ht="36.75" customHeight="1">
      <c r="A75" s="23" t="s">
        <v>76</v>
      </c>
      <c r="B75" s="5" t="s">
        <v>77</v>
      </c>
      <c r="C75" s="7">
        <v>13226573.5</v>
      </c>
      <c r="D75" s="7">
        <v>13535849.8</v>
      </c>
      <c r="E75" s="7">
        <v>309276.3</v>
      </c>
      <c r="F75" s="7">
        <v>102.3</v>
      </c>
    </row>
    <row r="76" spans="1:6" ht="15.75">
      <c r="A76" s="23" t="s">
        <v>78</v>
      </c>
      <c r="B76" s="5" t="s">
        <v>124</v>
      </c>
      <c r="C76" s="7">
        <v>7923034.1</v>
      </c>
      <c r="D76" s="7">
        <v>7985632.2</v>
      </c>
      <c r="E76" s="7">
        <v>62598.1</v>
      </c>
      <c r="F76" s="7">
        <v>100.8</v>
      </c>
    </row>
    <row r="77" spans="1:6" ht="15.75">
      <c r="A77" s="23" t="s">
        <v>79</v>
      </c>
      <c r="B77" s="5" t="s">
        <v>125</v>
      </c>
      <c r="C77" s="7">
        <v>7030800</v>
      </c>
      <c r="D77" s="7">
        <v>7030800</v>
      </c>
      <c r="E77" s="7">
        <v>0</v>
      </c>
      <c r="F77" s="7">
        <v>100</v>
      </c>
    </row>
    <row r="78" spans="1:6" ht="31.5" customHeight="1">
      <c r="A78" s="23" t="s">
        <v>80</v>
      </c>
      <c r="B78" s="5" t="s">
        <v>126</v>
      </c>
      <c r="C78" s="7">
        <v>3242298.4</v>
      </c>
      <c r="D78" s="7">
        <v>3078143.3</v>
      </c>
      <c r="E78" s="7">
        <v>-164155.1</v>
      </c>
      <c r="F78" s="7">
        <v>94.9</v>
      </c>
    </row>
    <row r="79" spans="1:6" ht="27.75" customHeight="1">
      <c r="A79" s="23" t="s">
        <v>81</v>
      </c>
      <c r="B79" s="5" t="s">
        <v>127</v>
      </c>
      <c r="C79" s="7">
        <v>1414607.4</v>
      </c>
      <c r="D79" s="7">
        <v>1158405.1</v>
      </c>
      <c r="E79" s="7">
        <v>-256202.3</v>
      </c>
      <c r="F79" s="7">
        <v>81.9</v>
      </c>
    </row>
    <row r="80" spans="1:6" ht="23.25" customHeight="1">
      <c r="A80" s="23" t="s">
        <v>82</v>
      </c>
      <c r="B80" s="5" t="s">
        <v>128</v>
      </c>
      <c r="C80" s="7">
        <v>646633.6</v>
      </c>
      <c r="D80" s="7">
        <v>1313669.2</v>
      </c>
      <c r="E80" s="7">
        <v>667035.6</v>
      </c>
      <c r="F80" s="7">
        <v>203.2</v>
      </c>
    </row>
    <row r="81" spans="1:6" ht="25.5">
      <c r="A81" s="23" t="s">
        <v>83</v>
      </c>
      <c r="B81" s="5" t="s">
        <v>84</v>
      </c>
      <c r="C81" s="7">
        <v>21603.7</v>
      </c>
      <c r="D81" s="7">
        <v>21072.7</v>
      </c>
      <c r="E81" s="7">
        <v>-531</v>
      </c>
      <c r="F81" s="7">
        <v>97.5</v>
      </c>
    </row>
    <row r="82" spans="1:6" ht="25.5">
      <c r="A82" s="23" t="s">
        <v>85</v>
      </c>
      <c r="B82" s="5" t="s">
        <v>129</v>
      </c>
      <c r="C82" s="7">
        <v>21603.7</v>
      </c>
      <c r="D82" s="7">
        <v>21072.7</v>
      </c>
      <c r="E82" s="7">
        <v>-531</v>
      </c>
      <c r="F82" s="7">
        <v>97.5</v>
      </c>
    </row>
    <row r="83" spans="1:6" ht="42" customHeight="1">
      <c r="A83" s="23" t="s">
        <v>180</v>
      </c>
      <c r="B83" s="5" t="s">
        <v>130</v>
      </c>
      <c r="C83" s="7">
        <v>-184.7</v>
      </c>
      <c r="D83" s="7">
        <v>0</v>
      </c>
      <c r="E83" s="7">
        <v>184.7</v>
      </c>
      <c r="F83" s="7">
        <v>0</v>
      </c>
    </row>
    <row r="84" spans="1:6" ht="96" customHeight="1">
      <c r="A84" s="23" t="s">
        <v>139</v>
      </c>
      <c r="B84" s="5" t="s">
        <v>140</v>
      </c>
      <c r="C84" s="7">
        <v>21788.4</v>
      </c>
      <c r="D84" s="7">
        <v>21072.7</v>
      </c>
      <c r="E84" s="7">
        <v>-715.7</v>
      </c>
      <c r="F84" s="7">
        <v>96.7</v>
      </c>
    </row>
    <row r="85" spans="1:6" ht="30" customHeight="1">
      <c r="A85" s="23" t="s">
        <v>181</v>
      </c>
      <c r="B85" s="5" t="s">
        <v>141</v>
      </c>
      <c r="C85" s="7">
        <v>18514.5</v>
      </c>
      <c r="D85" s="7">
        <v>14989.2</v>
      </c>
      <c r="E85" s="7">
        <v>-3525.3</v>
      </c>
      <c r="F85" s="7">
        <v>81</v>
      </c>
    </row>
    <row r="86" spans="1:6" ht="15.75">
      <c r="A86" s="23" t="s">
        <v>86</v>
      </c>
      <c r="B86" s="5" t="s">
        <v>87</v>
      </c>
      <c r="C86" s="7">
        <v>8364.2</v>
      </c>
      <c r="D86" s="7">
        <v>11790.8</v>
      </c>
      <c r="E86" s="7">
        <v>3426.6</v>
      </c>
      <c r="F86" s="7">
        <v>141</v>
      </c>
    </row>
    <row r="87" spans="1:6" ht="25.5">
      <c r="A87" s="23" t="s">
        <v>88</v>
      </c>
      <c r="B87" s="5" t="s">
        <v>133</v>
      </c>
      <c r="C87" s="7">
        <v>5350</v>
      </c>
      <c r="D87" s="7">
        <v>8039.8</v>
      </c>
      <c r="E87" s="7">
        <v>2689.8</v>
      </c>
      <c r="F87" s="7">
        <v>150.3</v>
      </c>
    </row>
    <row r="88" spans="1:6" ht="15.75">
      <c r="A88" s="33" t="s">
        <v>142</v>
      </c>
      <c r="B88" s="5" t="s">
        <v>143</v>
      </c>
      <c r="C88" s="7">
        <v>375</v>
      </c>
      <c r="D88" s="7">
        <v>253.6</v>
      </c>
      <c r="E88" s="7">
        <v>-121.4</v>
      </c>
      <c r="F88" s="7">
        <v>67.6</v>
      </c>
    </row>
    <row r="89" spans="1:6" ht="51">
      <c r="A89" s="31" t="s">
        <v>182</v>
      </c>
      <c r="B89" s="5" t="s">
        <v>89</v>
      </c>
      <c r="C89" s="7">
        <v>141909.2</v>
      </c>
      <c r="D89" s="7">
        <v>196163.9</v>
      </c>
      <c r="E89" s="7">
        <v>54254.7</v>
      </c>
      <c r="F89" s="7">
        <v>138.2</v>
      </c>
    </row>
    <row r="90" spans="1:6" ht="86.25" customHeight="1">
      <c r="A90" s="31" t="s">
        <v>183</v>
      </c>
      <c r="B90" s="5" t="s">
        <v>184</v>
      </c>
      <c r="C90" s="7">
        <v>141909.2</v>
      </c>
      <c r="D90" s="7">
        <v>196163.9</v>
      </c>
      <c r="E90" s="7">
        <v>54254.7</v>
      </c>
      <c r="F90" s="7">
        <v>138.2</v>
      </c>
    </row>
    <row r="91" spans="1:6" ht="71.25" customHeight="1">
      <c r="A91" s="23" t="s">
        <v>131</v>
      </c>
      <c r="B91" s="5" t="s">
        <v>132</v>
      </c>
      <c r="C91" s="7">
        <v>114118.8</v>
      </c>
      <c r="D91" s="7">
        <v>167191.5</v>
      </c>
      <c r="E91" s="7">
        <v>53072.7</v>
      </c>
      <c r="F91" s="7">
        <v>146.5</v>
      </c>
    </row>
    <row r="92" spans="1:6" ht="63.75">
      <c r="A92" s="23" t="s">
        <v>144</v>
      </c>
      <c r="B92" s="4" t="s">
        <v>145</v>
      </c>
      <c r="C92" s="7">
        <v>863.1</v>
      </c>
      <c r="D92" s="7">
        <v>9288</v>
      </c>
      <c r="E92" s="7">
        <v>8424.9</v>
      </c>
      <c r="F92" s="7">
        <v>1076.1</v>
      </c>
    </row>
    <row r="93" spans="1:6" ht="71.25" customHeight="1">
      <c r="A93" s="23" t="s">
        <v>146</v>
      </c>
      <c r="B93" s="4" t="s">
        <v>147</v>
      </c>
      <c r="C93" s="7">
        <v>26927.3</v>
      </c>
      <c r="D93" s="7">
        <v>19684.5</v>
      </c>
      <c r="E93" s="7">
        <v>-7242.8</v>
      </c>
      <c r="F93" s="7">
        <v>73.1</v>
      </c>
    </row>
    <row r="94" spans="1:6" ht="45.75" customHeight="1">
      <c r="A94" s="23" t="s">
        <v>90</v>
      </c>
      <c r="B94" s="4" t="s">
        <v>91</v>
      </c>
      <c r="C94" s="7">
        <v>-6971.5</v>
      </c>
      <c r="D94" s="7">
        <v>-38606.1</v>
      </c>
      <c r="E94" s="7">
        <v>-31634.6</v>
      </c>
      <c r="F94" s="7">
        <v>553.8</v>
      </c>
    </row>
    <row r="95" spans="1:6" ht="38.25">
      <c r="A95" s="23" t="s">
        <v>92</v>
      </c>
      <c r="B95" s="5" t="s">
        <v>185</v>
      </c>
      <c r="C95" s="7">
        <v>-6971.5</v>
      </c>
      <c r="D95" s="7">
        <v>-38606.1</v>
      </c>
      <c r="E95" s="7">
        <v>-31634.6</v>
      </c>
      <c r="F95" s="7">
        <v>553.8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5511811023622047" bottom="0.2755905511811024" header="0.15748031496062992" footer="0.15748031496062992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Peteneva</cp:lastModifiedBy>
  <cp:lastPrinted>2021-12-09T04:33:34Z</cp:lastPrinted>
  <dcterms:created xsi:type="dcterms:W3CDTF">2016-04-25T02:35:52Z</dcterms:created>
  <dcterms:modified xsi:type="dcterms:W3CDTF">2021-12-09T04:33:39Z</dcterms:modified>
  <cp:category/>
  <cp:version/>
  <cp:contentType/>
  <cp:contentStatus/>
</cp:coreProperties>
</file>