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521" windowWidth="10410" windowHeight="10890" activeTab="0"/>
  </bookViews>
  <sheets>
    <sheet name="Доходы рес.бюджета" sheetId="1" r:id="rId1"/>
  </sheet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<sst xmlns="http://schemas.openxmlformats.org/spreadsheetml/2006/main" count="201" uniqueCount="199">
  <si>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</si>
  <si>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</si>
  <si>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</si>
  <si>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</si>
  <si>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</si>
  <si>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</si>
  <si>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</si>
  <si>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</si>
  <si>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</si>
  <si>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</si>
  <si>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</si>
  <si>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</si>
  <si>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</si>
  <si>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</si>
  <si>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</si>
  <si>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</si>
  <si>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</si>
  <si>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</si>
  <si>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</si>
  <si>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</si>
  <si>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</si>
  <si>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</si>
  <si>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</si>
  <si>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</si>
  <si>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</si>
  <si>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</si>
  <si>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</si>
  <si>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</si>
  <si>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</si>
  <si>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</si>
  <si>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</si>
  <si>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</si>
  <si>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</si>
  <si>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</si>
  <si>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</si>
  <si>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</si>
  <si>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</si>
  <si>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</si>
  <si>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</si>
  <si>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</si>
  <si>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</si>
  <si>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</si>
  <si>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</si>
  <si>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</si>
  <si>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</si>
  <si>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</si>
  <si>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</si>
  <si>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</si>
  <si>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</si>
  <si>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</si>
  <si>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</si>
  <si>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</si>
  <si>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</si>
  <si>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</si>
  <si>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</si>
  <si>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</si>
  <si>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</si>
  <si>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</si>
  <si>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</si>
  <si>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</si>
  <si>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</si>
  <si>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</si>
  <si>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</si>
  <si>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</si>
  <si>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</si>
  <si>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</si>
  <si>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</si>
  <si>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</si>
  <si>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</si>
  <si>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</si>
  <si>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</si>
  <si>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</si>
  <si>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</si>
  <si>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</si>
  <si>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</si>
  <si>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</si>
  <si>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</si>
  <si>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</si>
  <si>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</si>
  <si>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</si>
  <si>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</si>
  <si>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</si>
  <si>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</si>
  <si>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</si>
  <si>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</si>
  <si>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</si>
  <si>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</si>
  <si>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</si>
  <si>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</si>
  <si>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</si>
  <si>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</si>
  <si>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</si>
  <si>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</si>
  <si>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</si>
  <si>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</si>
  <si>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</si>
  <si>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</si>
  <si>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</si>
  <si>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</si>
  <si>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</si>
  <si>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</si>
  <si>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</si>
  <si>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</si>
  <si>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</si>
  <si>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</si>
  <si>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</si>
  <si>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</si>
  <si>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</si>
  <si>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</si>
  <si>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</si>
  <si>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</si>
  <si>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</si>
  <si>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</si>
  <si>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</si>
  <si>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</si>
  <si>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</si>
  <si>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</si>
  <si>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</si>
  <si>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</si>
  <si>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>Налог на прибыль организаций, зачислявшийся до 1 января 2005 года в местные бюджеты</t>
  </si>
  <si>
    <t>00010901000000000110</t>
  </si>
  <si>
    <t>Платежи за пользование природными ресурсами</t>
  </si>
  <si>
    <t>00010903000000000110</t>
  </si>
  <si>
    <t>Налоги на имущество</t>
  </si>
  <si>
    <t>00010904000000000110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</si>
  <si>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</si>
  <si>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</si>
  <si>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</si>
  <si>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</si>
  <si>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</si>
  <si>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</si>
  <si>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</si>
  <si>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</si>
  <si>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</si>
  <si>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</si>
  <si>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</si>
  <si>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</si>
  <si>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</si>
  <si>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00011603000000000140</t>
  </si>
  <si>
    <t>00011618000000000140</t>
  </si>
  <si>
    <t>00020302030020000180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</si>
  <si>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</si>
  <si>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</si>
  <si>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</si>
  <si>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</si>
  <si>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</si>
  <si>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</si>
  <si>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</si>
  <si>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</si>
  <si>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</si>
  <si>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</si>
  <si>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</si>
  <si>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</si>
  <si>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</si>
  <si>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</si>
  <si>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</si>
  <si>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</si>
  <si>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</si>
  <si>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</si>
  <si>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</si>
  <si>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Утверждено на 2017 год (уточненный план)</t>
  </si>
  <si>
    <t>Исполнено в 2017 году</t>
  </si>
  <si>
    <t>Утверждено на 2017 год (первоначальный план)</t>
  </si>
  <si>
    <t>Исполнение плана, %</t>
  </si>
  <si>
    <t>первоначального</t>
  </si>
  <si>
    <t>уточненного</t>
  </si>
  <si>
    <t>Причины отклонения факта от первоначального плана (более +,- 5%)</t>
  </si>
  <si>
    <t xml:space="preserve">Сведения о фактических поступлениях доходов в республиканский бюджет Республики Алтай за 2017 год по видам доходов  в сравнении с первоначально утвержденными законом о бюджете значениями и с уточненными значениями с учетом внесенных изменений  </t>
  </si>
  <si>
    <t>Единица измерения: тыс. рублей</t>
  </si>
  <si>
    <t>Поступление прогнозировалось на основании данных Минфина России. Корректировка плановых назначений производится в течение финансового года.</t>
  </si>
  <si>
    <t>Плановые назначения зависят от сумм фактического поступления в течение финансового года.</t>
  </si>
  <si>
    <t>ДЛЯ СПРАВКИ</t>
  </si>
  <si>
    <t>например, отдел Росгвардии (регистр.18.10.16 г)</t>
  </si>
  <si>
    <t>Перевыполнение плана связано с погашением в 2017 г. задолженности организации по решению Арбитражного суда.</t>
  </si>
  <si>
    <t>Разовый краткосрочный договор</t>
  </si>
  <si>
    <t>Прогноз поступлений осуществлялся на основании данных главного администратора доходов исходя из динамики поступлений за ряд лет. Поступление штрафов в большем, чем планировалось, объеме в связи с проведением внеплановых проверок</t>
  </si>
  <si>
    <t>Увеличение объема начисленных штрафов, в т.ч. выявленных с применением средств видеофиксации, рост уровня собираемости, проведение внеплановых рейдов по выявлению должников</t>
  </si>
  <si>
    <t>Погашение дебиторской задолженности по штрафам, наложенным в конце 2016 г.</t>
  </si>
  <si>
    <t>В связи с принятием Федерального закона от 30.11.2016 года № 409-ФЗ произошло уменьшение норматива распределения доходов от акцизов на нефтепродукты между бюджетами субъектов Российской Федерации на 30 % (с 88 % в 2016 году до 61,7 % в 2017 году).</t>
  </si>
  <si>
    <t>За счет меньшего, чем планировалось, количества обращений организаций и физических лиц по получению разрешений на вылов водных биологических ресурсов.</t>
  </si>
  <si>
    <t>В связи с поступлением значительной суммы налога на прибыль организаций в результате осуществления разовой сделки (продажа акций) одним налогооплательщиком, ранее не уплачивающим налог в больших размерах, а также в связи с ростом размера переплаты по налогу, возврат которой будет осуществлен в 2018 году.</t>
  </si>
  <si>
    <t>В связи с ростом поступлений налога на доходы физических лиц с денежного довольствия военнослужащих, погашения крупной суммы кредиторской задолженности по заработной плате, а также роста налога на доходы физических лиц с начисленных дивидендов.</t>
  </si>
  <si>
    <t>В связи с направлением  налоговым органом физическим лицам налоговых уведомлений об уплате транспортного налога в более ранние,чем в 2016 году, сроки.</t>
  </si>
  <si>
    <t>В связи с заключением новых договоров аренды земельных участков.</t>
  </si>
  <si>
    <t>В связи с выявлением крупных нарушений по итогам проведенных проверок и полным погашением начисленных  платежей.</t>
  </si>
  <si>
    <t>В связи с реализацией земельных участков с большой кадастровой стоимостью.</t>
  </si>
  <si>
    <t>В связи с поступлением значительной суммы налога на прибыль организаций в результате осуществления разовой сделки (продажа акций) одним налогоплательщиком, ранее не уплачивающим налог в больших размерах, а также в связи с ростом размера переплаты по налогу на прибыль организаций, возврат которой будет осуществлен в 2018 году.</t>
  </si>
  <si>
    <t xml:space="preserve"> В связи с исчислением крупным плательщиком платы за негативное воздействие на окружающую среду без повышающего коэффициента в связи с получением разрешительных документов на сброс загрязняющих веществ в водные объекты и представлением уточненных расчетов за предыдущий период к уменьшению</t>
  </si>
  <si>
    <t xml:space="preserve">В связи с поступлением разовых платежей и сумм сбора за участие в конкурсе (аукционе) на право пользования участками недр местного значения с большой стартовой ценой </t>
  </si>
  <si>
    <t>В связи с ростом дебиторской задолженности.</t>
  </si>
  <si>
    <t>В связи с заключением новых договоров.</t>
  </si>
  <si>
    <t>В связи с нестабильностью поступления платежей по доходам от продажи транспортных средств без объявления цены</t>
  </si>
  <si>
    <t>Прогноз по данным главного администратора доходов. Поступление штрафов в большем, чем планировалось объеме, в связи  с погашением дебиторской задолженности за прошлые годы.</t>
  </si>
  <si>
    <t>Прогноз  по данным главного администратора доходов исходя из динамики поступлений за ряд лет. Поступление штрафов в большем, чем планировалось объеме, в связи с проведением внеплановых проверок</t>
  </si>
  <si>
    <t>В связи поступлением крупной суммы по предъявленной претензии.</t>
  </si>
  <si>
    <t>Перевыполнение плана связано с возвратом большего объема предоставленных бюджетных кредитов в 2017 году.</t>
  </si>
  <si>
    <t>В связи с погашением крупной задолженности, образовавшейся в 2016 году, по заключенному мировому соглашению.</t>
  </si>
  <si>
    <t>За счет поступления платы за использование лесов в части, превышающей минимальный размер платы по договору купли-продажи лесных насаждений, в связи с большим, чем планировалось, количеством проведенных в 2017 г. аукционов (в 2016 проведено - 3, в 2017 проведено - 27).</t>
  </si>
  <si>
    <t>Перевыполнение плана связано с поступлением платы за разовое использование районов падения отделяющихся частей ракет при проведениии в 2017 году запуска космического аппарата планировавшегося на 2016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</si>
</sst>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justify" vertical="top" wrapText="1"/>
    </xf>
    <xf numFmtId="187" fontId="3" fillId="0" borderId="12" xfId="0" applyNumberFormat="1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53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0" xfId="56"/>
    <cellStyle name="Обычный 2 11" xfId="57"/>
    <cellStyle name="Обычный 2 12" xfId="58"/>
    <cellStyle name="Обычный 2 13" xfId="59"/>
    <cellStyle name="Обычный 2 14" xfId="60"/>
    <cellStyle name="Обычный 2 15" xfId="61"/>
    <cellStyle name="Обычный 2 16" xfId="62"/>
    <cellStyle name="Обычный 2 17" xfId="63"/>
    <cellStyle name="Обычный 2 18" xfId="64"/>
    <cellStyle name="Обычный 2 19" xfId="65"/>
    <cellStyle name="Обычный 2 2" xfId="66"/>
    <cellStyle name="Обычный 2 20" xfId="67"/>
    <cellStyle name="Обычный 2 21" xfId="68"/>
    <cellStyle name="Обычный 2 22" xfId="69"/>
    <cellStyle name="Обычный 2 23" xfId="70"/>
    <cellStyle name="Обычный 2 24" xfId="71"/>
    <cellStyle name="Обычный 2 25" xfId="72"/>
    <cellStyle name="Обычный 2 26" xfId="73"/>
    <cellStyle name="Обычный 2 27" xfId="74"/>
    <cellStyle name="Обычный 2 28" xfId="75"/>
    <cellStyle name="Обычный 2 29" xfId="76"/>
    <cellStyle name="Обычный 2 3" xfId="77"/>
    <cellStyle name="Обычный 2 30" xfId="78"/>
    <cellStyle name="Обычный 2 31" xfId="79"/>
    <cellStyle name="Обычный 2 32" xfId="80"/>
    <cellStyle name="Обычный 2 33" xfId="81"/>
    <cellStyle name="Обычный 2 34" xfId="82"/>
    <cellStyle name="Обычный 2 35" xfId="83"/>
    <cellStyle name="Обычный 2 36" xfId="84"/>
    <cellStyle name="Обычный 2 4" xfId="85"/>
    <cellStyle name="Обычный 2 5" xfId="86"/>
    <cellStyle name="Обычный 2 6" xfId="87"/>
    <cellStyle name="Обычный 2 7" xfId="88"/>
    <cellStyle name="Обычный 2 8" xfId="89"/>
    <cellStyle name="Обычный 2 9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10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="110" zoomScaleNormal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0" sqref="K10"/>
    </sheetView>
  </sheetViews>
  <sheetFormatPr defaultColWidth="22.28125" defaultRowHeight="15"/>
  <cols>
    <col min="1" max="1" width="37.28125" style="3" customWidth="1"/>
    <col min="2" max="2" width="28.8515625" style="4" customWidth="1"/>
    <col min="3" max="4" width="16.7109375" style="6" customWidth="1"/>
    <col min="5" max="5" width="17.00390625" style="6" customWidth="1"/>
    <col min="6" max="6" width="13.28125" style="7" customWidth="1"/>
    <col min="7" max="7" width="14.421875" style="7" customWidth="1"/>
    <col min="8" max="8" width="63.140625" style="7" customWidth="1"/>
    <col min="9" max="9" width="61.140625" style="1" hidden="1" customWidth="1"/>
    <col min="10" max="247" width="8.7109375" style="1" customWidth="1"/>
    <col min="248" max="248" width="3.57421875" style="1" customWidth="1"/>
    <col min="249" max="16384" width="22.28125" style="1" customWidth="1"/>
  </cols>
  <sheetData>
    <row r="1" spans="1:8" ht="58.5" customHeight="1">
      <c r="A1" s="40" t="s">
        <v>167</v>
      </c>
      <c r="B1" s="41"/>
      <c r="C1" s="41"/>
      <c r="D1" s="41"/>
      <c r="E1" s="41"/>
      <c r="F1" s="41"/>
      <c r="G1" s="41"/>
      <c r="H1" s="42"/>
    </row>
    <row r="3" spans="1:7" ht="15.75">
      <c r="A3" s="3" t="s">
        <v>168</v>
      </c>
      <c r="B3" s="2"/>
      <c r="E3" s="7"/>
      <c r="G3" s="6"/>
    </row>
    <row r="4" spans="1:9" s="2" customFormat="1" ht="31.5" customHeight="1">
      <c r="A4" s="43" t="s">
        <v>117</v>
      </c>
      <c r="B4" s="45" t="s">
        <v>118</v>
      </c>
      <c r="C4" s="36" t="s">
        <v>162</v>
      </c>
      <c r="D4" s="36" t="s">
        <v>160</v>
      </c>
      <c r="E4" s="36" t="s">
        <v>161</v>
      </c>
      <c r="F4" s="30" t="s">
        <v>163</v>
      </c>
      <c r="G4" s="31"/>
      <c r="H4" s="38" t="s">
        <v>166</v>
      </c>
      <c r="I4" s="25" t="s">
        <v>171</v>
      </c>
    </row>
    <row r="5" spans="1:8" s="2" customFormat="1" ht="31.5">
      <c r="A5" s="44"/>
      <c r="B5" s="46"/>
      <c r="C5" s="37"/>
      <c r="D5" s="37"/>
      <c r="E5" s="37"/>
      <c r="F5" s="11" t="s">
        <v>164</v>
      </c>
      <c r="G5" s="5" t="s">
        <v>165</v>
      </c>
      <c r="H5" s="39"/>
    </row>
    <row r="6" spans="1:8" ht="15.75">
      <c r="A6" s="12" t="s">
        <v>0</v>
      </c>
      <c r="B6" s="5" t="s">
        <v>1</v>
      </c>
      <c r="C6" s="19">
        <f>C7+C64</f>
        <v>14104164.400000002</v>
      </c>
      <c r="D6" s="19">
        <f>D7+D64</f>
        <v>16030931.954</v>
      </c>
      <c r="E6" s="19">
        <f>E7+E64</f>
        <v>15513221.235</v>
      </c>
      <c r="F6" s="19">
        <f>E6/C6*100</f>
        <v>109.99036025842123</v>
      </c>
      <c r="G6" s="19">
        <f>E6/D6*100</f>
        <v>96.7705513286093</v>
      </c>
      <c r="H6" s="28"/>
    </row>
    <row r="7" spans="1:8" s="9" customFormat="1" ht="31.5">
      <c r="A7" s="14" t="s">
        <v>2</v>
      </c>
      <c r="B7" s="8" t="s">
        <v>3</v>
      </c>
      <c r="C7" s="20">
        <f>C8+C29</f>
        <v>3159267.2</v>
      </c>
      <c r="D7" s="20">
        <f>D8+D29</f>
        <v>3019267.2</v>
      </c>
      <c r="E7" s="20">
        <f>E8+E29</f>
        <v>3343318.824</v>
      </c>
      <c r="F7" s="20">
        <f aca="true" t="shared" si="0" ref="F7:F70">E7/C7*100</f>
        <v>105.82576946957825</v>
      </c>
      <c r="G7" s="20">
        <f aca="true" t="shared" si="1" ref="G7:G84">E7/D7*100</f>
        <v>110.73279052612502</v>
      </c>
      <c r="H7" s="29"/>
    </row>
    <row r="8" spans="1:8" s="9" customFormat="1" ht="15.75">
      <c r="A8" s="14" t="s">
        <v>4</v>
      </c>
      <c r="B8" s="8"/>
      <c r="C8" s="20">
        <f>C9+C12+C14+C16+C19+C21+C24</f>
        <v>2953427.2</v>
      </c>
      <c r="D8" s="20">
        <f>D9+D12+D14+D16+D19+D21+D24</f>
        <v>2813427.2</v>
      </c>
      <c r="E8" s="20">
        <f>E9+E12+E14+E16+E19+E21+E24</f>
        <v>3106510.093</v>
      </c>
      <c r="F8" s="19">
        <f t="shared" si="0"/>
        <v>105.18322892807379</v>
      </c>
      <c r="G8" s="20">
        <f t="shared" si="1"/>
        <v>110.41729080461012</v>
      </c>
      <c r="H8" s="29"/>
    </row>
    <row r="9" spans="1:8" ht="15.75">
      <c r="A9" s="15" t="s">
        <v>5</v>
      </c>
      <c r="B9" s="5" t="s">
        <v>6</v>
      </c>
      <c r="C9" s="19">
        <f>C10+C11</f>
        <v>1912620</v>
      </c>
      <c r="D9" s="19">
        <f>D10+D11</f>
        <v>1934904.4000000001</v>
      </c>
      <c r="E9" s="19">
        <f>E10+E11</f>
        <v>2202092.015</v>
      </c>
      <c r="F9" s="19">
        <f t="shared" si="0"/>
        <v>115.13484199684203</v>
      </c>
      <c r="G9" s="19">
        <f t="shared" si="1"/>
        <v>113.80882771262497</v>
      </c>
      <c r="H9" s="28"/>
    </row>
    <row r="10" spans="1:9" ht="84.75" customHeight="1">
      <c r="A10" s="15" t="s">
        <v>7</v>
      </c>
      <c r="B10" s="5" t="s">
        <v>8</v>
      </c>
      <c r="C10" s="19">
        <v>694409</v>
      </c>
      <c r="D10" s="19">
        <v>712820.3</v>
      </c>
      <c r="E10" s="19">
        <v>878070.074</v>
      </c>
      <c r="F10" s="19">
        <f t="shared" si="0"/>
        <v>126.44854458971587</v>
      </c>
      <c r="G10" s="19">
        <f t="shared" si="1"/>
        <v>123.18252917320116</v>
      </c>
      <c r="H10" s="28" t="s">
        <v>186</v>
      </c>
      <c r="I10" s="26" t="s">
        <v>180</v>
      </c>
    </row>
    <row r="11" spans="1:9" ht="71.25" customHeight="1">
      <c r="A11" s="15" t="s">
        <v>9</v>
      </c>
      <c r="B11" s="5" t="s">
        <v>10</v>
      </c>
      <c r="C11" s="19">
        <v>1218211</v>
      </c>
      <c r="D11" s="19">
        <v>1222084.1</v>
      </c>
      <c r="E11" s="19">
        <v>1324021.941</v>
      </c>
      <c r="F11" s="19">
        <f t="shared" si="0"/>
        <v>108.68576469921878</v>
      </c>
      <c r="G11" s="19">
        <f t="shared" si="1"/>
        <v>108.34131145311521</v>
      </c>
      <c r="H11" s="28" t="s">
        <v>181</v>
      </c>
      <c r="I11" s="24" t="s">
        <v>172</v>
      </c>
    </row>
    <row r="12" spans="1:8" ht="63" customHeight="1">
      <c r="A12" s="15" t="s">
        <v>11</v>
      </c>
      <c r="B12" s="5" t="s">
        <v>12</v>
      </c>
      <c r="C12" s="19">
        <f>C13</f>
        <v>797612</v>
      </c>
      <c r="D12" s="19">
        <f>D13</f>
        <v>619516.7</v>
      </c>
      <c r="E12" s="19">
        <f>E13</f>
        <v>635677.626</v>
      </c>
      <c r="F12" s="19">
        <f t="shared" si="0"/>
        <v>79.69760058775447</v>
      </c>
      <c r="G12" s="19">
        <f t="shared" si="1"/>
        <v>102.60863444036296</v>
      </c>
      <c r="H12" s="32" t="s">
        <v>178</v>
      </c>
    </row>
    <row r="13" spans="1:8" ht="47.25">
      <c r="A13" s="15" t="s">
        <v>13</v>
      </c>
      <c r="B13" s="5" t="s">
        <v>14</v>
      </c>
      <c r="C13" s="19">
        <v>797612</v>
      </c>
      <c r="D13" s="19">
        <v>619516.7</v>
      </c>
      <c r="E13" s="19">
        <v>635677.626</v>
      </c>
      <c r="F13" s="19">
        <f t="shared" si="0"/>
        <v>79.69760058775447</v>
      </c>
      <c r="G13" s="19">
        <f t="shared" si="1"/>
        <v>102.60863444036296</v>
      </c>
      <c r="H13" s="34"/>
    </row>
    <row r="14" spans="1:8" ht="38.25" customHeight="1">
      <c r="A14" s="15" t="s">
        <v>15</v>
      </c>
      <c r="B14" s="5" t="s">
        <v>16</v>
      </c>
      <c r="C14" s="19">
        <f>C15</f>
        <v>0</v>
      </c>
      <c r="D14" s="19">
        <f>D15</f>
        <v>0</v>
      </c>
      <c r="E14" s="19">
        <f>E15</f>
        <v>-3.163</v>
      </c>
      <c r="F14" s="19"/>
      <c r="G14" s="19"/>
      <c r="H14" s="28"/>
    </row>
    <row r="15" spans="1:8" ht="31.5">
      <c r="A15" s="15" t="s">
        <v>17</v>
      </c>
      <c r="B15" s="5" t="s">
        <v>18</v>
      </c>
      <c r="C15" s="19">
        <v>0</v>
      </c>
      <c r="D15" s="19">
        <v>0</v>
      </c>
      <c r="E15" s="19">
        <v>-3.163</v>
      </c>
      <c r="F15" s="19"/>
      <c r="G15" s="19"/>
      <c r="H15" s="28"/>
    </row>
    <row r="16" spans="1:8" ht="15.75">
      <c r="A16" s="15" t="s">
        <v>19</v>
      </c>
      <c r="B16" s="5" t="s">
        <v>20</v>
      </c>
      <c r="C16" s="19">
        <f>C17+C18</f>
        <v>223921</v>
      </c>
      <c r="D16" s="19">
        <f>D17+D18</f>
        <v>241690</v>
      </c>
      <c r="E16" s="19">
        <f>E17+E18</f>
        <v>249086.533</v>
      </c>
      <c r="F16" s="19">
        <f t="shared" si="0"/>
        <v>111.23857655155167</v>
      </c>
      <c r="G16" s="19">
        <f t="shared" si="1"/>
        <v>103.06033886383383</v>
      </c>
      <c r="H16" s="28"/>
    </row>
    <row r="17" spans="1:8" ht="15.75">
      <c r="A17" s="15" t="s">
        <v>21</v>
      </c>
      <c r="B17" s="5" t="s">
        <v>22</v>
      </c>
      <c r="C17" s="19">
        <v>125962</v>
      </c>
      <c r="D17" s="19">
        <v>125962</v>
      </c>
      <c r="E17" s="19">
        <v>130318.03</v>
      </c>
      <c r="F17" s="19">
        <f t="shared" si="0"/>
        <v>103.45820961877392</v>
      </c>
      <c r="G17" s="19">
        <f t="shared" si="1"/>
        <v>103.45820961877392</v>
      </c>
      <c r="H17" s="28"/>
    </row>
    <row r="18" spans="1:8" ht="66.75" customHeight="1">
      <c r="A18" s="15" t="s">
        <v>23</v>
      </c>
      <c r="B18" s="5" t="s">
        <v>24</v>
      </c>
      <c r="C18" s="19">
        <v>97959</v>
      </c>
      <c r="D18" s="19">
        <v>115728</v>
      </c>
      <c r="E18" s="19">
        <v>118768.503</v>
      </c>
      <c r="F18" s="19">
        <f t="shared" si="0"/>
        <v>121.24307414326401</v>
      </c>
      <c r="G18" s="19">
        <f t="shared" si="1"/>
        <v>102.62728380340107</v>
      </c>
      <c r="H18" s="28" t="s">
        <v>182</v>
      </c>
    </row>
    <row r="19" spans="1:8" ht="63">
      <c r="A19" s="15" t="s">
        <v>25</v>
      </c>
      <c r="B19" s="5" t="s">
        <v>26</v>
      </c>
      <c r="C19" s="19">
        <f>C20</f>
        <v>4</v>
      </c>
      <c r="D19" s="19">
        <f>D20</f>
        <v>2</v>
      </c>
      <c r="E19" s="19">
        <f>E20</f>
        <v>2.224</v>
      </c>
      <c r="F19" s="19">
        <f t="shared" si="0"/>
        <v>55.60000000000001</v>
      </c>
      <c r="G19" s="19">
        <f t="shared" si="1"/>
        <v>111.20000000000002</v>
      </c>
      <c r="H19" s="32" t="s">
        <v>179</v>
      </c>
    </row>
    <row r="20" spans="1:8" ht="63">
      <c r="A20" s="15" t="s">
        <v>27</v>
      </c>
      <c r="B20" s="5" t="s">
        <v>28</v>
      </c>
      <c r="C20" s="19">
        <v>4</v>
      </c>
      <c r="D20" s="19">
        <v>2</v>
      </c>
      <c r="E20" s="19">
        <v>2.224</v>
      </c>
      <c r="F20" s="19">
        <f t="shared" si="0"/>
        <v>55.60000000000001</v>
      </c>
      <c r="G20" s="19">
        <f t="shared" si="1"/>
        <v>111.20000000000002</v>
      </c>
      <c r="H20" s="33"/>
    </row>
    <row r="21" spans="1:8" ht="15.75">
      <c r="A21" s="15" t="s">
        <v>29</v>
      </c>
      <c r="B21" s="5" t="s">
        <v>30</v>
      </c>
      <c r="C21" s="19">
        <f>C22+C23</f>
        <v>19270.2</v>
      </c>
      <c r="D21" s="19">
        <f>D22+D23</f>
        <v>17314.1</v>
      </c>
      <c r="E21" s="19">
        <f>E22+E23</f>
        <v>19650.448</v>
      </c>
      <c r="F21" s="19">
        <f t="shared" si="0"/>
        <v>101.97324366119709</v>
      </c>
      <c r="G21" s="19">
        <f t="shared" si="1"/>
        <v>113.49390381249964</v>
      </c>
      <c r="H21" s="28"/>
    </row>
    <row r="22" spans="1:8" ht="141.75">
      <c r="A22" s="15" t="s">
        <v>158</v>
      </c>
      <c r="B22" s="10" t="s">
        <v>159</v>
      </c>
      <c r="C22" s="19">
        <v>0</v>
      </c>
      <c r="D22" s="19">
        <v>0</v>
      </c>
      <c r="E22" s="19">
        <v>292.675</v>
      </c>
      <c r="F22" s="19"/>
      <c r="G22" s="19"/>
      <c r="H22" s="28"/>
    </row>
    <row r="23" spans="1:8" ht="63">
      <c r="A23" s="15" t="s">
        <v>31</v>
      </c>
      <c r="B23" s="5" t="s">
        <v>32</v>
      </c>
      <c r="C23" s="19">
        <v>19270.2</v>
      </c>
      <c r="D23" s="19">
        <v>17314.1</v>
      </c>
      <c r="E23" s="19">
        <v>19357.773</v>
      </c>
      <c r="F23" s="19">
        <f t="shared" si="0"/>
        <v>100.45444780023041</v>
      </c>
      <c r="G23" s="19">
        <f t="shared" si="1"/>
        <v>111.8035185195881</v>
      </c>
      <c r="H23" s="28"/>
    </row>
    <row r="24" spans="1:8" ht="66" customHeight="1">
      <c r="A24" s="15" t="s">
        <v>33</v>
      </c>
      <c r="B24" s="5" t="s">
        <v>34</v>
      </c>
      <c r="C24" s="19">
        <v>0</v>
      </c>
      <c r="D24" s="19">
        <v>0</v>
      </c>
      <c r="E24" s="19">
        <v>4.41</v>
      </c>
      <c r="F24" s="19"/>
      <c r="G24" s="19"/>
      <c r="H24" s="28"/>
    </row>
    <row r="25" spans="1:8" ht="46.5" customHeight="1" hidden="1">
      <c r="A25" s="15" t="s">
        <v>119</v>
      </c>
      <c r="B25" s="5" t="s">
        <v>120</v>
      </c>
      <c r="C25" s="19">
        <v>0</v>
      </c>
      <c r="D25" s="19">
        <v>0</v>
      </c>
      <c r="E25" s="19"/>
      <c r="F25" s="19" t="e">
        <f t="shared" si="0"/>
        <v>#DIV/0!</v>
      </c>
      <c r="G25" s="19" t="e">
        <f t="shared" si="1"/>
        <v>#DIV/0!</v>
      </c>
      <c r="H25" s="28"/>
    </row>
    <row r="26" spans="1:8" s="9" customFormat="1" ht="30.75" customHeight="1" hidden="1">
      <c r="A26" s="15" t="s">
        <v>121</v>
      </c>
      <c r="B26" s="10" t="s">
        <v>122</v>
      </c>
      <c r="C26" s="19"/>
      <c r="D26" s="19"/>
      <c r="E26" s="19"/>
      <c r="F26" s="19" t="e">
        <f t="shared" si="0"/>
        <v>#DIV/0!</v>
      </c>
      <c r="G26" s="20" t="e">
        <f t="shared" si="1"/>
        <v>#DIV/0!</v>
      </c>
      <c r="H26" s="29"/>
    </row>
    <row r="27" spans="1:8" ht="15.75" hidden="1">
      <c r="A27" s="13" t="s">
        <v>123</v>
      </c>
      <c r="B27" s="5" t="s">
        <v>124</v>
      </c>
      <c r="C27" s="19"/>
      <c r="D27" s="19"/>
      <c r="E27" s="19"/>
      <c r="F27" s="19" t="e">
        <f t="shared" si="0"/>
        <v>#DIV/0!</v>
      </c>
      <c r="G27" s="19" t="e">
        <f t="shared" si="1"/>
        <v>#DIV/0!</v>
      </c>
      <c r="H27" s="28"/>
    </row>
    <row r="28" spans="1:8" ht="47.25" hidden="1">
      <c r="A28" s="15" t="s">
        <v>35</v>
      </c>
      <c r="B28" s="5" t="s">
        <v>36</v>
      </c>
      <c r="C28" s="19"/>
      <c r="D28" s="19"/>
      <c r="E28" s="19">
        <f>40.23/1000</f>
        <v>0.040229999999999995</v>
      </c>
      <c r="F28" s="19" t="e">
        <f t="shared" si="0"/>
        <v>#DIV/0!</v>
      </c>
      <c r="G28" s="19" t="e">
        <f t="shared" si="1"/>
        <v>#DIV/0!</v>
      </c>
      <c r="H28" s="28"/>
    </row>
    <row r="29" spans="1:8" ht="15.75">
      <c r="A29" s="14" t="s">
        <v>37</v>
      </c>
      <c r="B29" s="8"/>
      <c r="C29" s="20">
        <f>C30+C36+C40+C43+C46+C48+C61</f>
        <v>205840</v>
      </c>
      <c r="D29" s="20">
        <f>D30+D36+D40+D43+D46+D48+D61</f>
        <v>205840</v>
      </c>
      <c r="E29" s="20">
        <f>E30+E36+E40+E43+E46+E48+E61</f>
        <v>236808.731</v>
      </c>
      <c r="F29" s="20">
        <f t="shared" si="0"/>
        <v>115.04505003886514</v>
      </c>
      <c r="G29" s="20">
        <f t="shared" si="1"/>
        <v>115.04505003886514</v>
      </c>
      <c r="H29" s="28"/>
    </row>
    <row r="30" spans="1:8" ht="78.75">
      <c r="A30" s="15" t="s">
        <v>38</v>
      </c>
      <c r="B30" s="5" t="s">
        <v>39</v>
      </c>
      <c r="C30" s="19">
        <f>C31+C32+C33+C34+C35</f>
        <v>11574</v>
      </c>
      <c r="D30" s="19">
        <f>D31+D32+D33+D34+D35</f>
        <v>11388.900000000001</v>
      </c>
      <c r="E30" s="19">
        <f>E31+E32+E33+E34+E35</f>
        <v>16472.546000000002</v>
      </c>
      <c r="F30" s="19">
        <f t="shared" si="0"/>
        <v>142.3237083117332</v>
      </c>
      <c r="G30" s="19">
        <f t="shared" si="1"/>
        <v>144.63684815917253</v>
      </c>
      <c r="H30" s="28"/>
    </row>
    <row r="31" spans="1:8" ht="141.75">
      <c r="A31" s="15" t="s">
        <v>144</v>
      </c>
      <c r="B31" s="10" t="s">
        <v>143</v>
      </c>
      <c r="C31" s="19">
        <v>0</v>
      </c>
      <c r="D31" s="19">
        <v>0</v>
      </c>
      <c r="E31" s="19">
        <v>60</v>
      </c>
      <c r="F31" s="19"/>
      <c r="G31" s="19"/>
      <c r="H31" s="28"/>
    </row>
    <row r="32" spans="1:9" ht="47.25">
      <c r="A32" s="15" t="s">
        <v>40</v>
      </c>
      <c r="B32" s="5" t="s">
        <v>41</v>
      </c>
      <c r="C32" s="19">
        <v>308</v>
      </c>
      <c r="D32" s="19">
        <v>766.6</v>
      </c>
      <c r="E32" s="19">
        <v>810.493</v>
      </c>
      <c r="F32" s="19">
        <f t="shared" si="0"/>
        <v>263.1470779220779</v>
      </c>
      <c r="G32" s="19">
        <f t="shared" si="1"/>
        <v>105.72567179754762</v>
      </c>
      <c r="H32" s="28" t="s">
        <v>195</v>
      </c>
      <c r="I32" s="27"/>
    </row>
    <row r="33" spans="1:8" ht="173.25">
      <c r="A33" s="15" t="s">
        <v>42</v>
      </c>
      <c r="B33" s="5" t="s">
        <v>43</v>
      </c>
      <c r="C33" s="19">
        <v>8016</v>
      </c>
      <c r="D33" s="19">
        <v>7372.3</v>
      </c>
      <c r="E33" s="19">
        <v>11553.669</v>
      </c>
      <c r="F33" s="19">
        <f t="shared" si="0"/>
        <v>144.1325973053892</v>
      </c>
      <c r="G33" s="19">
        <f t="shared" si="1"/>
        <v>156.71729311069817</v>
      </c>
      <c r="H33" s="28" t="s">
        <v>183</v>
      </c>
    </row>
    <row r="34" spans="1:8" ht="78.75">
      <c r="A34" s="18" t="s">
        <v>156</v>
      </c>
      <c r="B34" s="17" t="s">
        <v>157</v>
      </c>
      <c r="C34" s="19">
        <v>0</v>
      </c>
      <c r="D34" s="19">
        <v>0</v>
      </c>
      <c r="E34" s="19">
        <v>1.771</v>
      </c>
      <c r="F34" s="19"/>
      <c r="G34" s="19"/>
      <c r="H34" s="28" t="s">
        <v>174</v>
      </c>
    </row>
    <row r="35" spans="1:8" ht="157.5">
      <c r="A35" s="15" t="s">
        <v>44</v>
      </c>
      <c r="B35" s="5" t="s">
        <v>45</v>
      </c>
      <c r="C35" s="19">
        <v>3250</v>
      </c>
      <c r="D35" s="19">
        <v>3250</v>
      </c>
      <c r="E35" s="19">
        <v>4046.613</v>
      </c>
      <c r="F35" s="19">
        <f t="shared" si="0"/>
        <v>124.51116923076924</v>
      </c>
      <c r="G35" s="19">
        <f t="shared" si="1"/>
        <v>124.51116923076924</v>
      </c>
      <c r="H35" s="28" t="s">
        <v>196</v>
      </c>
    </row>
    <row r="36" spans="1:8" ht="31.5">
      <c r="A36" s="15" t="s">
        <v>46</v>
      </c>
      <c r="B36" s="5" t="s">
        <v>47</v>
      </c>
      <c r="C36" s="19">
        <f>C37+C38+C39</f>
        <v>31737</v>
      </c>
      <c r="D36" s="19">
        <f>D37+D38+D39</f>
        <v>30623.2</v>
      </c>
      <c r="E36" s="19">
        <f>E37+E38+E39</f>
        <v>37866.546</v>
      </c>
      <c r="F36" s="19">
        <f t="shared" si="0"/>
        <v>119.31356460913129</v>
      </c>
      <c r="G36" s="19">
        <f t="shared" si="1"/>
        <v>123.65313226573318</v>
      </c>
      <c r="H36" s="28"/>
    </row>
    <row r="37" spans="1:9" ht="67.5" customHeight="1">
      <c r="A37" s="15" t="s">
        <v>48</v>
      </c>
      <c r="B37" s="5" t="s">
        <v>49</v>
      </c>
      <c r="C37" s="19">
        <v>6005</v>
      </c>
      <c r="D37" s="19">
        <v>4983.2</v>
      </c>
      <c r="E37" s="19">
        <v>5134.246</v>
      </c>
      <c r="F37" s="19">
        <f t="shared" si="0"/>
        <v>85.49951706910907</v>
      </c>
      <c r="G37" s="19">
        <f t="shared" si="1"/>
        <v>103.0311045111575</v>
      </c>
      <c r="H37" s="28" t="s">
        <v>187</v>
      </c>
      <c r="I37" s="23"/>
    </row>
    <row r="38" spans="1:8" ht="80.25" customHeight="1">
      <c r="A38" s="15" t="s">
        <v>50</v>
      </c>
      <c r="B38" s="5" t="s">
        <v>51</v>
      </c>
      <c r="C38" s="19">
        <v>840</v>
      </c>
      <c r="D38" s="19">
        <v>840</v>
      </c>
      <c r="E38" s="19">
        <v>5319.661</v>
      </c>
      <c r="F38" s="19">
        <f t="shared" si="0"/>
        <v>633.2929761904761</v>
      </c>
      <c r="G38" s="19">
        <f t="shared" si="1"/>
        <v>633.2929761904761</v>
      </c>
      <c r="H38" s="28" t="s">
        <v>188</v>
      </c>
    </row>
    <row r="39" spans="1:8" ht="82.5" customHeight="1">
      <c r="A39" s="15" t="s">
        <v>52</v>
      </c>
      <c r="B39" s="5" t="s">
        <v>53</v>
      </c>
      <c r="C39" s="19">
        <v>24892</v>
      </c>
      <c r="D39" s="19">
        <v>24800</v>
      </c>
      <c r="E39" s="19">
        <v>27412.639</v>
      </c>
      <c r="F39" s="19">
        <f t="shared" si="0"/>
        <v>110.1263016230114</v>
      </c>
      <c r="G39" s="19">
        <f t="shared" si="1"/>
        <v>110.53483467741935</v>
      </c>
      <c r="H39" s="28" t="s">
        <v>197</v>
      </c>
    </row>
    <row r="40" spans="1:8" ht="63">
      <c r="A40" s="15" t="s">
        <v>54</v>
      </c>
      <c r="B40" s="5" t="s">
        <v>55</v>
      </c>
      <c r="C40" s="19">
        <f>C41+C42</f>
        <v>7131</v>
      </c>
      <c r="D40" s="19">
        <f>D41+D42</f>
        <v>7131</v>
      </c>
      <c r="E40" s="19">
        <f>E41+E42</f>
        <v>8181.437</v>
      </c>
      <c r="F40" s="19">
        <f t="shared" si="0"/>
        <v>114.73057074744075</v>
      </c>
      <c r="G40" s="19">
        <f t="shared" si="1"/>
        <v>114.73057074744075</v>
      </c>
      <c r="H40" s="28"/>
    </row>
    <row r="41" spans="1:8" ht="44.25" customHeight="1">
      <c r="A41" s="15" t="s">
        <v>56</v>
      </c>
      <c r="B41" s="5" t="s">
        <v>57</v>
      </c>
      <c r="C41" s="19">
        <v>3499</v>
      </c>
      <c r="D41" s="19">
        <v>3499</v>
      </c>
      <c r="E41" s="19">
        <v>2421.689</v>
      </c>
      <c r="F41" s="19">
        <f t="shared" si="0"/>
        <v>69.21088882537867</v>
      </c>
      <c r="G41" s="19">
        <f t="shared" si="1"/>
        <v>69.21088882537867</v>
      </c>
      <c r="H41" s="28" t="s">
        <v>189</v>
      </c>
    </row>
    <row r="42" spans="1:8" ht="42" customHeight="1">
      <c r="A42" s="15" t="s">
        <v>58</v>
      </c>
      <c r="B42" s="5" t="s">
        <v>59</v>
      </c>
      <c r="C42" s="19">
        <v>3632</v>
      </c>
      <c r="D42" s="19">
        <v>3632</v>
      </c>
      <c r="E42" s="19">
        <v>5759.748</v>
      </c>
      <c r="F42" s="19">
        <f t="shared" si="0"/>
        <v>158.58337004405286</v>
      </c>
      <c r="G42" s="19">
        <f t="shared" si="1"/>
        <v>158.58337004405286</v>
      </c>
      <c r="H42" s="28" t="s">
        <v>190</v>
      </c>
    </row>
    <row r="43" spans="1:8" ht="47.25">
      <c r="A43" s="15" t="s">
        <v>60</v>
      </c>
      <c r="B43" s="5" t="s">
        <v>61</v>
      </c>
      <c r="C43" s="19">
        <f>SUM(C44:C45)</f>
        <v>11</v>
      </c>
      <c r="D43" s="19">
        <f>SUM(D44:D45)</f>
        <v>11</v>
      </c>
      <c r="E43" s="19">
        <v>929.246</v>
      </c>
      <c r="F43" s="19">
        <f t="shared" si="0"/>
        <v>8447.690909090908</v>
      </c>
      <c r="G43" s="19">
        <f t="shared" si="1"/>
        <v>8447.690909090908</v>
      </c>
      <c r="H43" s="28"/>
    </row>
    <row r="44" spans="1:8" ht="157.5">
      <c r="A44" s="16" t="s">
        <v>141</v>
      </c>
      <c r="B44" s="21" t="s">
        <v>142</v>
      </c>
      <c r="C44" s="19">
        <v>0</v>
      </c>
      <c r="D44" s="19">
        <v>0</v>
      </c>
      <c r="E44" s="19">
        <v>411.086</v>
      </c>
      <c r="F44" s="19"/>
      <c r="G44" s="19"/>
      <c r="H44" s="28" t="s">
        <v>191</v>
      </c>
    </row>
    <row r="45" spans="1:8" ht="63">
      <c r="A45" s="15" t="s">
        <v>62</v>
      </c>
      <c r="B45" s="5" t="s">
        <v>63</v>
      </c>
      <c r="C45" s="19">
        <v>11</v>
      </c>
      <c r="D45" s="19">
        <v>11</v>
      </c>
      <c r="E45" s="19">
        <v>518.16</v>
      </c>
      <c r="F45" s="19">
        <f t="shared" si="0"/>
        <v>4710.545454545454</v>
      </c>
      <c r="G45" s="19">
        <f t="shared" si="1"/>
        <v>4710.545454545454</v>
      </c>
      <c r="H45" s="28" t="s">
        <v>185</v>
      </c>
    </row>
    <row r="46" spans="1:8" ht="31.5">
      <c r="A46" s="15" t="s">
        <v>64</v>
      </c>
      <c r="B46" s="5" t="s">
        <v>65</v>
      </c>
      <c r="C46" s="19">
        <f>C47</f>
        <v>200</v>
      </c>
      <c r="D46" s="19">
        <f>D47</f>
        <v>200</v>
      </c>
      <c r="E46" s="19">
        <f>E47</f>
        <v>190</v>
      </c>
      <c r="F46" s="19">
        <f t="shared" si="0"/>
        <v>95</v>
      </c>
      <c r="G46" s="19">
        <f t="shared" si="1"/>
        <v>95</v>
      </c>
      <c r="H46" s="28"/>
    </row>
    <row r="47" spans="1:8" ht="78.75">
      <c r="A47" s="15" t="s">
        <v>66</v>
      </c>
      <c r="B47" s="5" t="s">
        <v>67</v>
      </c>
      <c r="C47" s="19">
        <v>200</v>
      </c>
      <c r="D47" s="19">
        <v>200</v>
      </c>
      <c r="E47" s="19">
        <v>190</v>
      </c>
      <c r="F47" s="19">
        <f t="shared" si="0"/>
        <v>95</v>
      </c>
      <c r="G47" s="19">
        <f t="shared" si="1"/>
        <v>95</v>
      </c>
      <c r="H47" s="28"/>
    </row>
    <row r="48" spans="1:8" ht="31.5">
      <c r="A48" s="15" t="s">
        <v>68</v>
      </c>
      <c r="B48" s="5" t="s">
        <v>69</v>
      </c>
      <c r="C48" s="19">
        <f>SUM(C49:C60)</f>
        <v>151753</v>
      </c>
      <c r="D48" s="19">
        <f>SUM(D49:D60)</f>
        <v>153466.19999999998</v>
      </c>
      <c r="E48" s="19">
        <f>SUM(E49:E60)</f>
        <v>169267.734</v>
      </c>
      <c r="F48" s="19">
        <f t="shared" si="0"/>
        <v>111.5416064262321</v>
      </c>
      <c r="G48" s="19">
        <f t="shared" si="1"/>
        <v>110.296426183746</v>
      </c>
      <c r="H48" s="28"/>
    </row>
    <row r="49" spans="1:8" ht="157.5">
      <c r="A49" s="15" t="s">
        <v>70</v>
      </c>
      <c r="B49" s="5" t="s">
        <v>71</v>
      </c>
      <c r="C49" s="19">
        <v>100</v>
      </c>
      <c r="D49" s="19">
        <v>100</v>
      </c>
      <c r="E49" s="19">
        <v>111</v>
      </c>
      <c r="F49" s="19">
        <f t="shared" si="0"/>
        <v>111.00000000000001</v>
      </c>
      <c r="G49" s="19">
        <f t="shared" si="1"/>
        <v>111.00000000000001</v>
      </c>
      <c r="H49" s="28" t="s">
        <v>192</v>
      </c>
    </row>
    <row r="50" spans="1:8" ht="78.75">
      <c r="A50" s="15" t="s">
        <v>125</v>
      </c>
      <c r="B50" s="21" t="s">
        <v>138</v>
      </c>
      <c r="C50" s="19">
        <v>0</v>
      </c>
      <c r="D50" s="19">
        <v>0</v>
      </c>
      <c r="E50" s="19">
        <v>1.1</v>
      </c>
      <c r="F50" s="19"/>
      <c r="G50" s="19"/>
      <c r="H50" s="28"/>
    </row>
    <row r="51" spans="1:8" ht="78.75">
      <c r="A51" s="15" t="s">
        <v>126</v>
      </c>
      <c r="B51" s="22" t="s">
        <v>139</v>
      </c>
      <c r="C51" s="19">
        <v>0</v>
      </c>
      <c r="D51" s="19">
        <v>60</v>
      </c>
      <c r="E51" s="19">
        <v>60</v>
      </c>
      <c r="F51" s="19"/>
      <c r="G51" s="19"/>
      <c r="H51" s="28"/>
    </row>
    <row r="52" spans="1:8" ht="204.75">
      <c r="A52" s="15" t="s">
        <v>72</v>
      </c>
      <c r="B52" s="5" t="s">
        <v>73</v>
      </c>
      <c r="C52" s="19">
        <v>10</v>
      </c>
      <c r="D52" s="19">
        <v>56</v>
      </c>
      <c r="E52" s="19">
        <v>59.21</v>
      </c>
      <c r="F52" s="19">
        <f t="shared" si="0"/>
        <v>592.1</v>
      </c>
      <c r="G52" s="19">
        <f t="shared" si="1"/>
        <v>105.73214285714285</v>
      </c>
      <c r="H52" s="28" t="s">
        <v>193</v>
      </c>
    </row>
    <row r="53" spans="1:8" ht="47.25">
      <c r="A53" s="15" t="s">
        <v>74</v>
      </c>
      <c r="B53" s="5" t="s">
        <v>75</v>
      </c>
      <c r="C53" s="19">
        <v>5</v>
      </c>
      <c r="D53" s="19">
        <v>5</v>
      </c>
      <c r="E53" s="19">
        <v>66</v>
      </c>
      <c r="F53" s="19">
        <f t="shared" si="0"/>
        <v>1320</v>
      </c>
      <c r="G53" s="19">
        <f t="shared" si="1"/>
        <v>1320</v>
      </c>
      <c r="H53" s="28" t="s">
        <v>173</v>
      </c>
    </row>
    <row r="54" spans="1:8" ht="63">
      <c r="A54" s="15" t="s">
        <v>76</v>
      </c>
      <c r="B54" s="5" t="s">
        <v>77</v>
      </c>
      <c r="C54" s="19">
        <v>780</v>
      </c>
      <c r="D54" s="19">
        <v>589.3</v>
      </c>
      <c r="E54" s="19">
        <v>703.527</v>
      </c>
      <c r="F54" s="19">
        <f t="shared" si="0"/>
        <v>90.19576923076924</v>
      </c>
      <c r="G54" s="19">
        <f t="shared" si="1"/>
        <v>119.38350585440354</v>
      </c>
      <c r="H54" s="28" t="s">
        <v>175</v>
      </c>
    </row>
    <row r="55" spans="1:8" ht="47.25">
      <c r="A55" s="15" t="s">
        <v>78</v>
      </c>
      <c r="B55" s="5" t="s">
        <v>79</v>
      </c>
      <c r="C55" s="19">
        <v>149986</v>
      </c>
      <c r="D55" s="19">
        <v>149986</v>
      </c>
      <c r="E55" s="19">
        <v>160492.652</v>
      </c>
      <c r="F55" s="19">
        <f t="shared" si="0"/>
        <v>107.00508847492434</v>
      </c>
      <c r="G55" s="19">
        <f t="shared" si="1"/>
        <v>107.00508847492434</v>
      </c>
      <c r="H55" s="28" t="s">
        <v>176</v>
      </c>
    </row>
    <row r="56" spans="1:8" ht="82.5" customHeight="1">
      <c r="A56" s="15" t="s">
        <v>80</v>
      </c>
      <c r="B56" s="5" t="s">
        <v>81</v>
      </c>
      <c r="C56" s="19">
        <v>40</v>
      </c>
      <c r="D56" s="19">
        <v>40</v>
      </c>
      <c r="E56" s="19">
        <v>2182.31</v>
      </c>
      <c r="F56" s="19">
        <f t="shared" si="0"/>
        <v>5455.775</v>
      </c>
      <c r="G56" s="19">
        <f t="shared" si="1"/>
        <v>5455.775</v>
      </c>
      <c r="H56" s="28" t="s">
        <v>184</v>
      </c>
    </row>
    <row r="57" spans="1:8" ht="110.25">
      <c r="A57" s="15" t="s">
        <v>82</v>
      </c>
      <c r="B57" s="5" t="s">
        <v>83</v>
      </c>
      <c r="C57" s="19">
        <v>230</v>
      </c>
      <c r="D57" s="19">
        <v>230</v>
      </c>
      <c r="E57" s="19">
        <v>720.248</v>
      </c>
      <c r="F57" s="19">
        <f t="shared" si="0"/>
        <v>313.1513043478261</v>
      </c>
      <c r="G57" s="19">
        <f t="shared" si="1"/>
        <v>313.1513043478261</v>
      </c>
      <c r="H57" s="28" t="s">
        <v>177</v>
      </c>
    </row>
    <row r="58" spans="1:8" ht="97.5" customHeight="1">
      <c r="A58" s="15" t="s">
        <v>84</v>
      </c>
      <c r="B58" s="5" t="s">
        <v>85</v>
      </c>
      <c r="C58" s="19">
        <v>0</v>
      </c>
      <c r="D58" s="19">
        <v>0</v>
      </c>
      <c r="E58" s="19">
        <v>169.219</v>
      </c>
      <c r="F58" s="19"/>
      <c r="G58" s="19"/>
      <c r="H58" s="28"/>
    </row>
    <row r="59" spans="1:8" ht="141.75">
      <c r="A59" s="15" t="s">
        <v>86</v>
      </c>
      <c r="B59" s="5" t="s">
        <v>87</v>
      </c>
      <c r="C59" s="19">
        <v>0</v>
      </c>
      <c r="D59" s="19">
        <v>1945</v>
      </c>
      <c r="E59" s="19">
        <v>2818.32</v>
      </c>
      <c r="F59" s="19"/>
      <c r="G59" s="19">
        <f t="shared" si="1"/>
        <v>144.90077120822622</v>
      </c>
      <c r="H59" s="28"/>
    </row>
    <row r="60" spans="1:8" ht="47.25">
      <c r="A60" s="15" t="s">
        <v>88</v>
      </c>
      <c r="B60" s="5" t="s">
        <v>89</v>
      </c>
      <c r="C60" s="19">
        <v>602</v>
      </c>
      <c r="D60" s="19">
        <v>454.9</v>
      </c>
      <c r="E60" s="19">
        <v>1884.148</v>
      </c>
      <c r="F60" s="19">
        <f t="shared" si="0"/>
        <v>312.98139534883717</v>
      </c>
      <c r="G60" s="19">
        <f t="shared" si="1"/>
        <v>414.1894921960871</v>
      </c>
      <c r="H60" s="28" t="s">
        <v>194</v>
      </c>
    </row>
    <row r="61" spans="1:8" s="9" customFormat="1" ht="35.25" customHeight="1">
      <c r="A61" s="14" t="s">
        <v>90</v>
      </c>
      <c r="B61" s="8" t="s">
        <v>91</v>
      </c>
      <c r="C61" s="20">
        <f>C62+C63</f>
        <v>3434</v>
      </c>
      <c r="D61" s="20">
        <f>D62+D63</f>
        <v>3019.7</v>
      </c>
      <c r="E61" s="20">
        <f>E62+E63</f>
        <v>3901.222</v>
      </c>
      <c r="F61" s="20">
        <f t="shared" si="0"/>
        <v>113.60576587070472</v>
      </c>
      <c r="G61" s="20">
        <f t="shared" si="1"/>
        <v>129.1923701029904</v>
      </c>
      <c r="H61" s="29"/>
    </row>
    <row r="62" spans="1:8" ht="35.25" customHeight="1">
      <c r="A62" s="15" t="s">
        <v>92</v>
      </c>
      <c r="B62" s="5" t="s">
        <v>93</v>
      </c>
      <c r="C62" s="19">
        <v>0</v>
      </c>
      <c r="D62" s="19">
        <v>0</v>
      </c>
      <c r="E62" s="19">
        <v>69.505</v>
      </c>
      <c r="F62" s="19"/>
      <c r="G62" s="19"/>
      <c r="H62" s="28"/>
    </row>
    <row r="63" spans="1:8" ht="72" customHeight="1">
      <c r="A63" s="15" t="s">
        <v>94</v>
      </c>
      <c r="B63" s="5" t="s">
        <v>95</v>
      </c>
      <c r="C63" s="19">
        <v>3434</v>
      </c>
      <c r="D63" s="19">
        <v>3019.7</v>
      </c>
      <c r="E63" s="19">
        <v>3831.717</v>
      </c>
      <c r="F63" s="19">
        <f t="shared" si="0"/>
        <v>111.58174140943507</v>
      </c>
      <c r="G63" s="19">
        <f t="shared" si="1"/>
        <v>126.89065138921084</v>
      </c>
      <c r="H63" s="28" t="s">
        <v>198</v>
      </c>
    </row>
    <row r="64" spans="1:8" ht="31.5">
      <c r="A64" s="14" t="s">
        <v>127</v>
      </c>
      <c r="B64" s="8" t="s">
        <v>128</v>
      </c>
      <c r="C64" s="20">
        <f>C65+C74+C79+C81+C84</f>
        <v>10944897.200000001</v>
      </c>
      <c r="D64" s="20">
        <f>D65+D74+D79+D81+D84</f>
        <v>13011664.754</v>
      </c>
      <c r="E64" s="20">
        <f>E65+E74+E79+E81+E84</f>
        <v>12169902.411</v>
      </c>
      <c r="F64" s="20">
        <f t="shared" si="0"/>
        <v>111.19247799787466</v>
      </c>
      <c r="G64" s="20">
        <f t="shared" si="1"/>
        <v>93.53070987522001</v>
      </c>
      <c r="H64" s="28"/>
    </row>
    <row r="65" spans="1:8" ht="65.25" customHeight="1">
      <c r="A65" s="15" t="s">
        <v>129</v>
      </c>
      <c r="B65" s="5" t="s">
        <v>130</v>
      </c>
      <c r="C65" s="19">
        <f>C66+C71+C72+C73</f>
        <v>10939297.200000001</v>
      </c>
      <c r="D65" s="19">
        <f>D66+D71+D72+D73</f>
        <v>12943485.804000001</v>
      </c>
      <c r="E65" s="19">
        <f>E66+E71+E72+E73</f>
        <v>12107404.388</v>
      </c>
      <c r="F65" s="19">
        <f t="shared" si="0"/>
        <v>110.67808257371414</v>
      </c>
      <c r="G65" s="19">
        <f t="shared" si="1"/>
        <v>93.54052356018637</v>
      </c>
      <c r="H65" s="32" t="s">
        <v>169</v>
      </c>
    </row>
    <row r="66" spans="1:8" ht="31.5">
      <c r="A66" s="15" t="s">
        <v>131</v>
      </c>
      <c r="B66" s="5" t="s">
        <v>145</v>
      </c>
      <c r="C66" s="19">
        <f>SUM(C67:C70)</f>
        <v>9622185.8</v>
      </c>
      <c r="D66" s="19">
        <f>SUM(D67:D70)</f>
        <v>9660574.600000001</v>
      </c>
      <c r="E66" s="19">
        <f>SUM(E67:E70)</f>
        <v>9660574.600000001</v>
      </c>
      <c r="F66" s="19">
        <f t="shared" si="0"/>
        <v>100.39896132539864</v>
      </c>
      <c r="G66" s="19">
        <f t="shared" si="1"/>
        <v>100</v>
      </c>
      <c r="H66" s="35"/>
    </row>
    <row r="67" spans="1:8" ht="31.5">
      <c r="A67" s="15" t="s">
        <v>132</v>
      </c>
      <c r="B67" s="5" t="s">
        <v>146</v>
      </c>
      <c r="C67" s="19">
        <v>9531054.4</v>
      </c>
      <c r="D67" s="19">
        <v>9531054.4</v>
      </c>
      <c r="E67" s="19">
        <v>9531054.4</v>
      </c>
      <c r="F67" s="19">
        <f t="shared" si="0"/>
        <v>100</v>
      </c>
      <c r="G67" s="19">
        <f t="shared" si="1"/>
        <v>100</v>
      </c>
      <c r="H67" s="35"/>
    </row>
    <row r="68" spans="1:8" ht="47.25">
      <c r="A68" s="15" t="s">
        <v>133</v>
      </c>
      <c r="B68" s="5" t="s">
        <v>147</v>
      </c>
      <c r="C68" s="19">
        <v>0</v>
      </c>
      <c r="D68" s="19">
        <v>38388.8</v>
      </c>
      <c r="E68" s="19">
        <v>38388.8</v>
      </c>
      <c r="F68" s="19"/>
      <c r="G68" s="19">
        <f t="shared" si="1"/>
        <v>100</v>
      </c>
      <c r="H68" s="35"/>
    </row>
    <row r="69" spans="1:8" ht="78.75">
      <c r="A69" s="15" t="s">
        <v>148</v>
      </c>
      <c r="B69" s="5" t="s">
        <v>149</v>
      </c>
      <c r="C69" s="19">
        <v>91131.4</v>
      </c>
      <c r="D69" s="19">
        <v>91131.4</v>
      </c>
      <c r="E69" s="19">
        <v>91131.4</v>
      </c>
      <c r="F69" s="19">
        <f t="shared" si="0"/>
        <v>100</v>
      </c>
      <c r="G69" s="19">
        <f>E69/D69*100</f>
        <v>100</v>
      </c>
      <c r="H69" s="35"/>
    </row>
    <row r="70" spans="1:8" ht="15" customHeight="1" hidden="1">
      <c r="A70" s="15" t="s">
        <v>150</v>
      </c>
      <c r="B70" s="5" t="s">
        <v>151</v>
      </c>
      <c r="C70" s="19"/>
      <c r="D70" s="19"/>
      <c r="E70" s="19"/>
      <c r="F70" s="19" t="e">
        <f t="shared" si="0"/>
        <v>#DIV/0!</v>
      </c>
      <c r="G70" s="19" t="e">
        <f>E70/D70*100</f>
        <v>#DIV/0!</v>
      </c>
      <c r="H70" s="35"/>
    </row>
    <row r="71" spans="1:8" ht="47.25">
      <c r="A71" s="15" t="s">
        <v>134</v>
      </c>
      <c r="B71" s="5" t="s">
        <v>152</v>
      </c>
      <c r="C71" s="19">
        <v>346696.1</v>
      </c>
      <c r="D71" s="19">
        <v>1580562.157</v>
      </c>
      <c r="E71" s="19">
        <v>1193926.215</v>
      </c>
      <c r="F71" s="19">
        <f>E71/C71*100</f>
        <v>344.37255423409727</v>
      </c>
      <c r="G71" s="19">
        <f t="shared" si="1"/>
        <v>75.53807420431616</v>
      </c>
      <c r="H71" s="35"/>
    </row>
    <row r="72" spans="1:8" ht="31.5">
      <c r="A72" s="15" t="s">
        <v>135</v>
      </c>
      <c r="B72" s="5" t="s">
        <v>153</v>
      </c>
      <c r="C72" s="19">
        <v>940860.8</v>
      </c>
      <c r="D72" s="19">
        <v>1023810.742</v>
      </c>
      <c r="E72" s="19">
        <v>1016864.747</v>
      </c>
      <c r="F72" s="19">
        <f>E72/C72*100</f>
        <v>108.07812877314052</v>
      </c>
      <c r="G72" s="19">
        <f t="shared" si="1"/>
        <v>99.32155478399932</v>
      </c>
      <c r="H72" s="35"/>
    </row>
    <row r="73" spans="1:8" ht="15.75">
      <c r="A73" s="15" t="s">
        <v>136</v>
      </c>
      <c r="B73" s="5" t="s">
        <v>154</v>
      </c>
      <c r="C73" s="19">
        <v>29554.5</v>
      </c>
      <c r="D73" s="19">
        <v>678538.305</v>
      </c>
      <c r="E73" s="19">
        <v>236038.826</v>
      </c>
      <c r="F73" s="19">
        <f>E73/C73*100</f>
        <v>798.6561302001387</v>
      </c>
      <c r="G73" s="19">
        <f t="shared" si="1"/>
        <v>34.786367145477506</v>
      </c>
      <c r="H73" s="34"/>
    </row>
    <row r="74" spans="1:8" ht="78.75">
      <c r="A74" s="14" t="s">
        <v>96</v>
      </c>
      <c r="B74" s="8" t="s">
        <v>97</v>
      </c>
      <c r="C74" s="20">
        <f>C75</f>
        <v>0</v>
      </c>
      <c r="D74" s="20">
        <f>D75</f>
        <v>51455.621</v>
      </c>
      <c r="E74" s="20">
        <f>E75</f>
        <v>45604.521</v>
      </c>
      <c r="F74" s="20"/>
      <c r="G74" s="20">
        <f t="shared" si="1"/>
        <v>88.62884192963098</v>
      </c>
      <c r="H74" s="28"/>
    </row>
    <row r="75" spans="1:8" ht="63" customHeight="1">
      <c r="A75" s="15" t="s">
        <v>98</v>
      </c>
      <c r="B75" s="5" t="s">
        <v>99</v>
      </c>
      <c r="C75" s="19">
        <f>SUM(C76:C78)</f>
        <v>0</v>
      </c>
      <c r="D75" s="19">
        <f>SUM(D76:D78)</f>
        <v>51455.621</v>
      </c>
      <c r="E75" s="19">
        <f>SUM(E76:E78)</f>
        <v>45604.521</v>
      </c>
      <c r="F75" s="19"/>
      <c r="G75" s="19">
        <f t="shared" si="1"/>
        <v>88.62884192963098</v>
      </c>
      <c r="H75" s="28"/>
    </row>
    <row r="76" spans="1:8" ht="78.75" customHeight="1">
      <c r="A76" s="15" t="s">
        <v>100</v>
      </c>
      <c r="B76" s="5" t="s">
        <v>101</v>
      </c>
      <c r="C76" s="19">
        <v>0</v>
      </c>
      <c r="D76" s="19">
        <v>10416.169</v>
      </c>
      <c r="E76" s="19">
        <v>10416.169</v>
      </c>
      <c r="F76" s="19"/>
      <c r="G76" s="19">
        <f t="shared" si="1"/>
        <v>100</v>
      </c>
      <c r="H76" s="28"/>
    </row>
    <row r="77" spans="1:8" ht="141.75" hidden="1">
      <c r="A77" s="15" t="s">
        <v>137</v>
      </c>
      <c r="B77" s="10" t="s">
        <v>140</v>
      </c>
      <c r="C77" s="19">
        <v>0</v>
      </c>
      <c r="D77" s="19">
        <v>0</v>
      </c>
      <c r="E77" s="19"/>
      <c r="F77" s="19"/>
      <c r="G77" s="19" t="e">
        <f>E77/D77*100</f>
        <v>#DIV/0!</v>
      </c>
      <c r="H77" s="28"/>
    </row>
    <row r="78" spans="1:8" ht="220.5">
      <c r="A78" s="15" t="s">
        <v>155</v>
      </c>
      <c r="B78" s="5" t="s">
        <v>102</v>
      </c>
      <c r="C78" s="19">
        <v>0</v>
      </c>
      <c r="D78" s="19">
        <v>41039.452</v>
      </c>
      <c r="E78" s="19">
        <v>35188.352</v>
      </c>
      <c r="F78" s="19"/>
      <c r="G78" s="19">
        <f t="shared" si="1"/>
        <v>85.7427433485223</v>
      </c>
      <c r="H78" s="28"/>
    </row>
    <row r="79" spans="1:8" ht="31.5">
      <c r="A79" s="14" t="s">
        <v>103</v>
      </c>
      <c r="B79" s="8" t="s">
        <v>104</v>
      </c>
      <c r="C79" s="20">
        <f>C80</f>
        <v>5600</v>
      </c>
      <c r="D79" s="20">
        <f>D80</f>
        <v>7007.418</v>
      </c>
      <c r="E79" s="20">
        <f>E80</f>
        <v>7189.148</v>
      </c>
      <c r="F79" s="20">
        <f>E79/C79*100</f>
        <v>128.37764285714286</v>
      </c>
      <c r="G79" s="20">
        <f t="shared" si="1"/>
        <v>102.59339459983691</v>
      </c>
      <c r="H79" s="32" t="s">
        <v>170</v>
      </c>
    </row>
    <row r="80" spans="1:8" ht="47.25">
      <c r="A80" s="15" t="s">
        <v>105</v>
      </c>
      <c r="B80" s="5" t="s">
        <v>106</v>
      </c>
      <c r="C80" s="19">
        <v>5600</v>
      </c>
      <c r="D80" s="19">
        <v>7007.418</v>
      </c>
      <c r="E80" s="19">
        <v>7189.148</v>
      </c>
      <c r="F80" s="19">
        <f>E80/C80*100</f>
        <v>128.37764285714286</v>
      </c>
      <c r="G80" s="19">
        <f t="shared" si="1"/>
        <v>102.59339459983691</v>
      </c>
      <c r="H80" s="34"/>
    </row>
    <row r="81" spans="1:8" ht="189">
      <c r="A81" s="14" t="s">
        <v>107</v>
      </c>
      <c r="B81" s="8" t="s">
        <v>108</v>
      </c>
      <c r="C81" s="20">
        <f>C82+C83</f>
        <v>0</v>
      </c>
      <c r="D81" s="20">
        <f>D82+D83</f>
        <v>27128.839</v>
      </c>
      <c r="E81" s="20">
        <f>E82+E83</f>
        <v>27558.839999999997</v>
      </c>
      <c r="F81" s="20"/>
      <c r="G81" s="20">
        <f t="shared" si="1"/>
        <v>101.58503281323613</v>
      </c>
      <c r="H81" s="32" t="s">
        <v>170</v>
      </c>
    </row>
    <row r="82" spans="1:8" ht="126">
      <c r="A82" s="15" t="s">
        <v>109</v>
      </c>
      <c r="B82" s="5" t="s">
        <v>110</v>
      </c>
      <c r="C82" s="19">
        <v>0</v>
      </c>
      <c r="D82" s="19">
        <v>9931.591</v>
      </c>
      <c r="E82" s="19">
        <v>9945.795</v>
      </c>
      <c r="F82" s="19"/>
      <c r="G82" s="19">
        <f t="shared" si="1"/>
        <v>100.14301837439741</v>
      </c>
      <c r="H82" s="35"/>
    </row>
    <row r="83" spans="1:8" ht="63">
      <c r="A83" s="15" t="s">
        <v>111</v>
      </c>
      <c r="B83" s="5" t="s">
        <v>112</v>
      </c>
      <c r="C83" s="19">
        <v>0</v>
      </c>
      <c r="D83" s="19">
        <v>17197.248</v>
      </c>
      <c r="E83" s="19">
        <v>17613.045</v>
      </c>
      <c r="F83" s="19"/>
      <c r="G83" s="19">
        <f t="shared" si="1"/>
        <v>102.41781126840759</v>
      </c>
      <c r="H83" s="34"/>
    </row>
    <row r="84" spans="1:8" ht="94.5">
      <c r="A84" s="14" t="s">
        <v>113</v>
      </c>
      <c r="B84" s="8" t="s">
        <v>114</v>
      </c>
      <c r="C84" s="20">
        <f>C85</f>
        <v>0</v>
      </c>
      <c r="D84" s="20">
        <f>D85</f>
        <v>-17412.928</v>
      </c>
      <c r="E84" s="20">
        <f>E85</f>
        <v>-17854.486</v>
      </c>
      <c r="F84" s="20"/>
      <c r="G84" s="20">
        <f t="shared" si="1"/>
        <v>102.53580558077309</v>
      </c>
      <c r="H84" s="32" t="s">
        <v>170</v>
      </c>
    </row>
    <row r="85" spans="1:8" ht="94.5">
      <c r="A85" s="15" t="s">
        <v>115</v>
      </c>
      <c r="B85" s="5" t="s">
        <v>116</v>
      </c>
      <c r="C85" s="19">
        <v>0</v>
      </c>
      <c r="D85" s="19">
        <v>-17412.928</v>
      </c>
      <c r="E85" s="19">
        <v>-17854.486</v>
      </c>
      <c r="F85" s="19"/>
      <c r="G85" s="19">
        <f>E85/D85*100</f>
        <v>102.53580558077309</v>
      </c>
      <c r="H85" s="34"/>
    </row>
  </sheetData>
  <sheetProtection/>
  <mergeCells count="14">
    <mergeCell ref="A1:H1"/>
    <mergeCell ref="A4:A5"/>
    <mergeCell ref="B4:B5"/>
    <mergeCell ref="D4:D5"/>
    <mergeCell ref="E4:E5"/>
    <mergeCell ref="F4:G4"/>
    <mergeCell ref="H19:H20"/>
    <mergeCell ref="H12:H13"/>
    <mergeCell ref="H81:H83"/>
    <mergeCell ref="C4:C5"/>
    <mergeCell ref="H84:H85"/>
    <mergeCell ref="H79:H80"/>
    <mergeCell ref="H65:H73"/>
    <mergeCell ref="H4:H5"/>
  </mergeCells>
  <printOptions/>
  <pageMargins left="0.31496062992125984" right="0.15748031496062992" top="0.31496062992125984" bottom="0.3937007874015748" header="0.15748031496062992" footer="0.1968503937007874"/>
  <pageSetup firstPageNumber="2" useFirstPageNumber="1"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Арбаева</cp:lastModifiedBy>
  <cp:lastPrinted>2018-05-29T03:56:13Z</cp:lastPrinted>
  <dcterms:created xsi:type="dcterms:W3CDTF">2016-04-05T04:35:34Z</dcterms:created>
  <dcterms:modified xsi:type="dcterms:W3CDTF">2018-05-29T04:01:37Z</dcterms:modified>
  <cp:category/>
  <cp:version/>
  <cp:contentType/>
  <cp:contentStatus/>
</cp:coreProperties>
</file>