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0" yWindow="65316" windowWidth="10140" windowHeight="10900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<sst xmlns="http://schemas.openxmlformats.org/spreadsheetml/2006/main" count="159" uniqueCount="159">
  <si>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</si>
  <si>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</si>
  <si>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</si>
  <si>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</si>
  <si>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</si>
  <si>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</si>
  <si>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</si>
  <si>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</si>
  <si>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</si>
  <si>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</si>
  <si>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</si>
  <si>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</si>
  <si>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</si>
  <si>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</si>
  <si>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</si>
  <si>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</si>
  <si>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</si>
  <si>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</si>
  <si>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</si>
  <si>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</si>
  <si>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</si>
  <si>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</si>
  <si>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</si>
  <si>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</si>
  <si>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</si>
  <si>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</si>
  <si>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</si>
  <si>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</si>
  <si>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</si>
  <si>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</si>
  <si>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</si>
  <si>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</si>
  <si>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</si>
  <si>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</si>
  <si>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</si>
  <si>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</si>
  <si>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</si>
  <si>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</si>
  <si>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</si>
  <si>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</si>
  <si>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</si>
  <si>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</si>
  <si>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</si>
  <si>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</si>
  <si>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</si>
  <si>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</si>
  <si>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</si>
  <si>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</si>
  <si>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</si>
  <si>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</si>
  <si>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</si>
  <si>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</si>
  <si>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</si>
  <si>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</si>
  <si>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</si>
  <si>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</si>
  <si>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</si>
  <si>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</si>
  <si>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</si>
  <si>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</si>
  <si>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</si>
  <si>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</si>
  <si>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</si>
  <si>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</si>
  <si>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</si>
  <si>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</si>
  <si>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</si>
  <si>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</si>
  <si>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</si>
  <si>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</si>
  <si>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</si>
  <si>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</si>
  <si>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</si>
  <si>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</si>
  <si>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</si>
  <si>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</si>
  <si>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</si>
  <si>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</si>
  <si>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</si>
  <si>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</si>
  <si>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</si>
  <si>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</si>
  <si>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</si>
  <si>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</si>
  <si>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</si>
  <si>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</si>
  <si>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</si>
  <si>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</si>
  <si>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</si>
  <si>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</si>
  <si>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</si>
  <si>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</si>
  <si>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</si>
  <si>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</si>
  <si>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</si>
  <si>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</si>
  <si>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</si>
  <si>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</si>
  <si>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</si>
  <si>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</si>
  <si>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</si>
  <si>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</si>
  <si>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</si>
  <si>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</si>
  <si>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</si>
  <si>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</si>
  <si>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</si>
  <si>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</si>
  <si>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</si>
  <si>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</si>
  <si>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</si>
  <si>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</si>
  <si>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</si>
  <si>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</si>
  <si>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</si>
  <si>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</si>
  <si>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</si>
  <si>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</si>
  <si>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</si>
  <si>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</si>
  <si>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</si>
  <si>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</si>
  <si>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</si>
  <si>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</si>
  <si>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</si>
  <si>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Налоги на имущество</t>
  </si>
  <si>
    <t>00010904000000000110</t>
  </si>
  <si>
    <t>в  тыс.руб.</t>
  </si>
  <si>
    <t>00010903000000000110</t>
  </si>
  <si>
    <t>Платежи за пользование природными ресурсами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</si>
  <si>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</si>
  <si>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</si>
  <si>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</si>
  <si>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</si>
  <si>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</si>
  <si>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</si>
  <si>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Дотации на выравнивание бюджетной обеспеченности</t>
  </si>
  <si>
    <t>00020201001000000151</t>
  </si>
  <si>
    <t>Дотации бюджетам на поддержку мер по обеспечению сбалансированности бюджетов</t>
  </si>
  <si>
    <t>00020201003000000151</t>
  </si>
  <si>
    <t>Субсидии бюджетам бюджетной системы Российской Федерации (межбюджетные субсидии)</t>
  </si>
  <si>
    <t>00020202000000000151</t>
  </si>
  <si>
    <t>Субвенции бюджетам бюджетной системы Российской Федерации</t>
  </si>
  <si>
    <t>00020203000000000151</t>
  </si>
  <si>
    <t>Иные межбюджетные трансферты</t>
  </si>
  <si>
    <t>00020204000000000151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</si>
  <si>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</si>
  <si>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</si>
  <si>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</si>
  <si>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Денежные взыскания (штрафы) за нарушение законодательства о налогах и сборах</t>
  </si>
  <si>
    <t>00011618000000000140</t>
  </si>
  <si>
    <t>Денежные взыскания (штрафы) за нарушение бюджетного законодательства Российской Федерации</t>
  </si>
  <si>
    <t>Сведения об исполнении республиканского бюджета Республики Алтай за 9 месяцев 2016 года по видам доходов  в сравнении с 9 месяцами 2015 года</t>
  </si>
  <si>
    <t>Исполнено на 01.10.2016 года</t>
  </si>
  <si>
    <t>Исполнено на 01.10.2015 года</t>
  </si>
  <si>
    <t>00020302030020000180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</si>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</sst>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##\ ###\ ###\ ###\ ##0.00"/>
    <numFmt numFmtId="166" formatCode="0.000#,"/>
    <numFmt numFmtId="167" formatCode="#,##0.00_р_."/>
    <numFmt numFmtId="168" formatCode="\ 0.000#,"/>
    <numFmt numFmtId="169" formatCode="#,##0.0000_р_."/>
    <numFmt numFmtId="170" formatCode="#,##0.000_р_."/>
    <numFmt numFmtId="171" formatCode="#,##0.0_р_."/>
    <numFmt numFmtId="172" formatCode="#,##0.0"/>
    <numFmt numFmtId="173" formatCode="_(* #,##0.00_);_(* \(#,##0.00\);_(* &quot;-&quot;??_);_(@_)"/>
    <numFmt numFmtId="174" formatCode="#,##0.000"/>
    <numFmt numFmtId="175" formatCode="#,##0.00000_р_."/>
    <numFmt numFmtId="176" formatCode="#,##0.000000_р_."/>
    <numFmt numFmtId="177" formatCode="#,##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67" fontId="5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wrapText="1"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justify" vertical="top" wrapText="1"/>
    </xf>
    <xf numFmtId="49" fontId="55" fillId="0" borderId="0" xfId="0" applyNumberFormat="1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1" fontId="3" fillId="0" borderId="12" xfId="99" applyNumberFormat="1" applyFont="1" applyFill="1" applyBorder="1" applyAlignment="1">
      <alignment horizontal="center" vertical="center" wrapText="1"/>
    </xf>
    <xf numFmtId="171" fontId="8" fillId="0" borderId="12" xfId="0" applyNumberFormat="1" applyFont="1" applyFill="1" applyBorder="1" applyAlignment="1">
      <alignment horizontal="center" vertical="center" wrapText="1"/>
    </xf>
    <xf numFmtId="171" fontId="3" fillId="33" borderId="12" xfId="0" applyNumberFormat="1" applyFont="1" applyFill="1" applyBorder="1" applyAlignment="1">
      <alignment horizontal="center" vertical="center" wrapText="1"/>
    </xf>
    <xf numFmtId="171" fontId="8" fillId="33" borderId="12" xfId="0" applyNumberFormat="1" applyFont="1" applyFill="1" applyBorder="1" applyAlignment="1">
      <alignment horizontal="center" vertical="center" wrapText="1"/>
    </xf>
    <xf numFmtId="171" fontId="3" fillId="0" borderId="12" xfId="99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33" applyNumberFormat="1" applyFont="1" applyFill="1" applyBorder="1" applyAlignment="1" applyProtection="1">
      <alignment horizontal="center" vertical="top" wrapText="1"/>
      <protection/>
    </xf>
    <xf numFmtId="0" fontId="3" fillId="0" borderId="14" xfId="33" applyNumberFormat="1" applyFont="1" applyFill="1" applyBorder="1" applyAlignment="1">
      <alignment horizontal="center" vertical="top" wrapText="1"/>
      <protection/>
    </xf>
    <xf numFmtId="0" fontId="3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80" zoomScaleNormal="80" workbookViewId="0" topLeftCell="A78">
      <selection activeCell="F72" sqref="F72"/>
    </sheetView>
  </sheetViews>
  <sheetFormatPr defaultColWidth="22.28125" defaultRowHeight="15"/>
  <cols>
    <col min="1" max="1" width="44.28125" style="38" customWidth="1"/>
    <col min="2" max="2" width="25.7109375" style="3" customWidth="1"/>
    <col min="3" max="3" width="14.140625" style="13" customWidth="1"/>
    <col min="4" max="4" width="14.421875" style="13" customWidth="1"/>
    <col min="5" max="5" width="15.8515625" style="8" customWidth="1"/>
    <col min="6" max="6" width="14.140625" style="8" customWidth="1"/>
    <col min="7" max="245" width="8.7109375" style="1" customWidth="1"/>
    <col min="246" max="246" width="3.57421875" style="1" customWidth="1"/>
    <col min="247" max="16384" width="22.28125" style="1" customWidth="1"/>
  </cols>
  <sheetData>
    <row r="1" spans="1:6" ht="47.25" customHeight="1">
      <c r="A1" s="19" t="s">
        <v>152</v>
      </c>
      <c r="B1" s="20"/>
      <c r="C1" s="20"/>
      <c r="D1" s="20"/>
      <c r="E1" s="20"/>
      <c r="F1" s="21"/>
    </row>
    <row r="2" spans="2:6" ht="15">
      <c r="B2" s="2"/>
      <c r="C2" s="12"/>
      <c r="D2" s="12"/>
      <c r="F2" s="15" t="s">
        <v>127</v>
      </c>
    </row>
    <row r="3" spans="1:6" s="2" customFormat="1" ht="24" customHeight="1">
      <c r="A3" s="45" t="s">
        <v>120</v>
      </c>
      <c r="B3" s="22" t="s">
        <v>121</v>
      </c>
      <c r="C3" s="24" t="s">
        <v>153</v>
      </c>
      <c r="D3" s="26" t="s">
        <v>154</v>
      </c>
      <c r="E3" s="27" t="s">
        <v>122</v>
      </c>
      <c r="F3" s="28"/>
    </row>
    <row r="4" spans="1:6" s="2" customFormat="1" ht="46.5">
      <c r="A4" s="46"/>
      <c r="B4" s="23"/>
      <c r="C4" s="25"/>
      <c r="D4" s="26"/>
      <c r="E4" s="16" t="s">
        <v>123</v>
      </c>
      <c r="F4" s="5" t="s">
        <v>124</v>
      </c>
    </row>
    <row r="5" spans="1:6" ht="15" customHeight="1">
      <c r="A5" s="47" t="s">
        <v>0</v>
      </c>
      <c r="B5" s="4" t="s">
        <v>1</v>
      </c>
      <c r="C5" s="16">
        <f>C6+C61</f>
        <v>11521105.33068</v>
      </c>
      <c r="D5" s="16">
        <f>D6+D61</f>
        <v>11471708.826999998</v>
      </c>
      <c r="E5" s="7">
        <f>C5-D5</f>
        <v>49396.503680001944</v>
      </c>
      <c r="F5" s="7">
        <f>C5/D5*100</f>
        <v>100.43059412006468</v>
      </c>
    </row>
    <row r="6" spans="1:6" s="10" customFormat="1" ht="30">
      <c r="A6" s="39" t="s">
        <v>2</v>
      </c>
      <c r="B6" s="9" t="s">
        <v>3</v>
      </c>
      <c r="C6" s="34">
        <f>C7+C27</f>
        <v>2175935.15368</v>
      </c>
      <c r="D6" s="34">
        <f>D7+D27</f>
        <v>1859906.8830000001</v>
      </c>
      <c r="E6" s="6">
        <f>C6-D6</f>
        <v>316028.27067999984</v>
      </c>
      <c r="F6" s="6">
        <f>C6/D6*100</f>
        <v>116.99161789058232</v>
      </c>
    </row>
    <row r="7" spans="1:6" s="10" customFormat="1" ht="15">
      <c r="A7" s="39" t="s">
        <v>4</v>
      </c>
      <c r="B7" s="9"/>
      <c r="C7" s="34">
        <f>C8+C11+C13+C15+C18+C20+C22</f>
        <v>2034621.8846800001</v>
      </c>
      <c r="D7" s="34">
        <f>D8+D11+D13+D15+D18+D20+D22</f>
        <v>1707941.2160000002</v>
      </c>
      <c r="E7" s="6">
        <f>C7-D7</f>
        <v>326680.6686799999</v>
      </c>
      <c r="F7" s="6">
        <f>C7/D7*100</f>
        <v>119.1271611469794</v>
      </c>
    </row>
    <row r="8" spans="1:6" ht="15">
      <c r="A8" s="40" t="s">
        <v>5</v>
      </c>
      <c r="B8" s="4" t="s">
        <v>6</v>
      </c>
      <c r="C8" s="16">
        <f>C9+C10</f>
        <v>1374199.057</v>
      </c>
      <c r="D8" s="16">
        <f>D9+D10</f>
        <v>1228541.9130000002</v>
      </c>
      <c r="E8" s="7">
        <f>C8-D8</f>
        <v>145657.14399999985</v>
      </c>
      <c r="F8" s="7">
        <f>C8/D8*100</f>
        <v>111.85609888101553</v>
      </c>
    </row>
    <row r="9" spans="1:6" ht="15">
      <c r="A9" s="40" t="s">
        <v>7</v>
      </c>
      <c r="B9" s="4" t="s">
        <v>8</v>
      </c>
      <c r="C9" s="33">
        <v>541966.036</v>
      </c>
      <c r="D9" s="33">
        <v>423650.231</v>
      </c>
      <c r="E9" s="7">
        <f>C9-D9</f>
        <v>118315.80499999993</v>
      </c>
      <c r="F9" s="7">
        <f>C9/D9*100</f>
        <v>127.92770930886141</v>
      </c>
    </row>
    <row r="10" spans="1:6" ht="15">
      <c r="A10" s="40" t="s">
        <v>9</v>
      </c>
      <c r="B10" s="4" t="s">
        <v>10</v>
      </c>
      <c r="C10" s="33">
        <v>832233.021</v>
      </c>
      <c r="D10" s="16">
        <v>804891.682</v>
      </c>
      <c r="E10" s="7">
        <f>C10-D10</f>
        <v>27341.33899999992</v>
      </c>
      <c r="F10" s="7">
        <f>C10/D10*100</f>
        <v>103.39689670193411</v>
      </c>
    </row>
    <row r="11" spans="1:6" ht="50.25" customHeight="1">
      <c r="A11" s="40" t="s">
        <v>11</v>
      </c>
      <c r="B11" s="4" t="s">
        <v>12</v>
      </c>
      <c r="C11" s="16">
        <f>C12</f>
        <v>512700.497</v>
      </c>
      <c r="D11" s="16">
        <f>D12</f>
        <v>306557.347</v>
      </c>
      <c r="E11" s="7">
        <f>C11-D11</f>
        <v>206143.14999999997</v>
      </c>
      <c r="F11" s="7">
        <f>C11/D11*100</f>
        <v>167.24456354327725</v>
      </c>
    </row>
    <row r="12" spans="1:6" ht="51.75" customHeight="1">
      <c r="A12" s="40" t="s">
        <v>13</v>
      </c>
      <c r="B12" s="4" t="s">
        <v>14</v>
      </c>
      <c r="C12" s="33">
        <v>512700.497</v>
      </c>
      <c r="D12" s="33">
        <v>306557.347</v>
      </c>
      <c r="E12" s="7">
        <f>C12-D12</f>
        <v>206143.14999999997</v>
      </c>
      <c r="F12" s="7">
        <f>C12/D12*100</f>
        <v>167.24456354327725</v>
      </c>
    </row>
    <row r="13" spans="1:6" ht="15">
      <c r="A13" s="40" t="s">
        <v>15</v>
      </c>
      <c r="B13" s="4" t="s">
        <v>16</v>
      </c>
      <c r="C13" s="16">
        <f>C14</f>
        <v>-2.923</v>
      </c>
      <c r="D13" s="16">
        <f>D14</f>
        <v>0</v>
      </c>
      <c r="E13" s="7">
        <f>C13-D13</f>
        <v>-2.923</v>
      </c>
      <c r="F13" s="7"/>
    </row>
    <row r="14" spans="1:6" ht="15">
      <c r="A14" s="40" t="s">
        <v>17</v>
      </c>
      <c r="B14" s="4" t="s">
        <v>18</v>
      </c>
      <c r="C14" s="33">
        <v>-2.923</v>
      </c>
      <c r="D14" s="33">
        <v>0</v>
      </c>
      <c r="E14" s="7">
        <f>C14-D14</f>
        <v>-2.923</v>
      </c>
      <c r="F14" s="7"/>
    </row>
    <row r="15" spans="1:6" ht="15">
      <c r="A15" s="40" t="s">
        <v>19</v>
      </c>
      <c r="B15" s="4" t="s">
        <v>20</v>
      </c>
      <c r="C15" s="16">
        <f>C16+C17</f>
        <v>133569.106</v>
      </c>
      <c r="D15" s="16">
        <f>D16+D17</f>
        <v>163331.539</v>
      </c>
      <c r="E15" s="7">
        <f>C15-D15</f>
        <v>-29762.43299999999</v>
      </c>
      <c r="F15" s="7">
        <f>C15/D15*100</f>
        <v>81.77790206213633</v>
      </c>
    </row>
    <row r="16" spans="1:6" ht="15">
      <c r="A16" s="40" t="s">
        <v>21</v>
      </c>
      <c r="B16" s="4" t="s">
        <v>22</v>
      </c>
      <c r="C16" s="33">
        <v>105851.83</v>
      </c>
      <c r="D16" s="33">
        <v>93339.856</v>
      </c>
      <c r="E16" s="7">
        <f>C16-D16</f>
        <v>12511.974000000002</v>
      </c>
      <c r="F16" s="7">
        <f>C16/D16*100</f>
        <v>113.40474962806886</v>
      </c>
    </row>
    <row r="17" spans="1:6" ht="15">
      <c r="A17" s="40" t="s">
        <v>23</v>
      </c>
      <c r="B17" s="4" t="s">
        <v>24</v>
      </c>
      <c r="C17" s="33">
        <v>27717.276</v>
      </c>
      <c r="D17" s="33">
        <v>69991.683</v>
      </c>
      <c r="E17" s="7">
        <f>C17-D17</f>
        <v>-42274.40700000001</v>
      </c>
      <c r="F17" s="7">
        <f>C17/D17*100</f>
        <v>39.60081371382368</v>
      </c>
    </row>
    <row r="18" spans="1:6" ht="46.5">
      <c r="A18" s="40" t="s">
        <v>25</v>
      </c>
      <c r="B18" s="4" t="s">
        <v>26</v>
      </c>
      <c r="C18" s="16">
        <f>C19</f>
        <v>2.452</v>
      </c>
      <c r="D18" s="16">
        <f>D19</f>
        <v>6.914</v>
      </c>
      <c r="E18" s="7">
        <f>C18-D18</f>
        <v>-4.462</v>
      </c>
      <c r="F18" s="7">
        <f>C18/D18*100</f>
        <v>35.4642753832803</v>
      </c>
    </row>
    <row r="19" spans="1:6" ht="46.5">
      <c r="A19" s="40" t="s">
        <v>27</v>
      </c>
      <c r="B19" s="4" t="s">
        <v>28</v>
      </c>
      <c r="C19" s="33">
        <v>2.452</v>
      </c>
      <c r="D19" s="33">
        <v>6.914</v>
      </c>
      <c r="E19" s="7">
        <f>C19-D19</f>
        <v>-4.462</v>
      </c>
      <c r="F19" s="7">
        <f>C19/D19*100</f>
        <v>35.4642753832803</v>
      </c>
    </row>
    <row r="20" spans="1:6" ht="15">
      <c r="A20" s="40" t="s">
        <v>29</v>
      </c>
      <c r="B20" s="4" t="s">
        <v>30</v>
      </c>
      <c r="C20" s="16">
        <f>C21</f>
        <v>14151.938</v>
      </c>
      <c r="D20" s="16">
        <f>D21</f>
        <v>9476.164</v>
      </c>
      <c r="E20" s="7">
        <f>C20-D20</f>
        <v>4675.773999999999</v>
      </c>
      <c r="F20" s="7">
        <f>C20/D20*100</f>
        <v>149.3424765548591</v>
      </c>
    </row>
    <row r="21" spans="1:6" ht="49.5" customHeight="1">
      <c r="A21" s="40" t="s">
        <v>31</v>
      </c>
      <c r="B21" s="4" t="s">
        <v>32</v>
      </c>
      <c r="C21" s="33">
        <v>14151.938</v>
      </c>
      <c r="D21" s="33">
        <v>9476.164</v>
      </c>
      <c r="E21" s="7">
        <f>C21-D21</f>
        <v>4675.773999999999</v>
      </c>
      <c r="F21" s="7">
        <f>C21/D21*100</f>
        <v>149.3424765548591</v>
      </c>
    </row>
    <row r="22" spans="1:6" ht="46.5">
      <c r="A22" s="40" t="s">
        <v>33</v>
      </c>
      <c r="B22" s="4" t="s">
        <v>34</v>
      </c>
      <c r="C22" s="16">
        <f>C23+C24+C25+C26</f>
        <v>1.7576800000000001</v>
      </c>
      <c r="D22" s="16">
        <f>D23+D24+D25+D26</f>
        <v>27.339</v>
      </c>
      <c r="E22" s="7">
        <f>C22-D22</f>
        <v>-25.581319999999998</v>
      </c>
      <c r="F22" s="7">
        <f>C22/D22*100</f>
        <v>6.4292037016716055</v>
      </c>
    </row>
    <row r="23" spans="1:6" ht="46.5">
      <c r="A23" s="40" t="s">
        <v>35</v>
      </c>
      <c r="B23" s="4" t="s">
        <v>36</v>
      </c>
      <c r="C23" s="33">
        <f>3.68/1000</f>
        <v>0.00368</v>
      </c>
      <c r="D23" s="33">
        <f>0.068</f>
        <v>0.068</v>
      </c>
      <c r="E23" s="7">
        <f>C23-D23</f>
        <v>-0.06432</v>
      </c>
      <c r="F23" s="7">
        <f>C23/D23*100</f>
        <v>5.411764705882352</v>
      </c>
    </row>
    <row r="24" spans="1:6" ht="30.75">
      <c r="A24" s="40" t="s">
        <v>129</v>
      </c>
      <c r="B24" s="14" t="s">
        <v>128</v>
      </c>
      <c r="C24" s="33">
        <v>0</v>
      </c>
      <c r="D24" s="16">
        <v>0.746</v>
      </c>
      <c r="E24" s="7">
        <f>C24-D24</f>
        <v>-0.746</v>
      </c>
      <c r="F24" s="7">
        <f>C24/D24*100</f>
        <v>0</v>
      </c>
    </row>
    <row r="25" spans="1:6" ht="15">
      <c r="A25" s="48" t="s">
        <v>125</v>
      </c>
      <c r="B25" s="5" t="s">
        <v>126</v>
      </c>
      <c r="C25" s="33">
        <v>0.55</v>
      </c>
      <c r="D25" s="33">
        <v>7.877</v>
      </c>
      <c r="E25" s="7">
        <f>C25-D25</f>
        <v>-7.327</v>
      </c>
      <c r="F25" s="7">
        <f>C25/D25*100</f>
        <v>6.9823536879522665</v>
      </c>
    </row>
    <row r="26" spans="1:6" ht="46.5">
      <c r="A26" s="40" t="s">
        <v>37</v>
      </c>
      <c r="B26" s="4" t="s">
        <v>38</v>
      </c>
      <c r="C26" s="33">
        <v>1.204</v>
      </c>
      <c r="D26" s="33">
        <v>18.648</v>
      </c>
      <c r="E26" s="7">
        <f>C26-D26</f>
        <v>-17.444</v>
      </c>
      <c r="F26" s="7">
        <f>C26/D26*100</f>
        <v>6.456456456456457</v>
      </c>
    </row>
    <row r="27" spans="1:6" s="10" customFormat="1" ht="15">
      <c r="A27" s="41" t="s">
        <v>39</v>
      </c>
      <c r="B27" s="11"/>
      <c r="C27" s="34">
        <f>C28+C33+C37+C40+C43+C45+C58</f>
        <v>141313.26899999997</v>
      </c>
      <c r="D27" s="34">
        <f>D28+D33+D37+D40+D43+D45+D58</f>
        <v>151965.667</v>
      </c>
      <c r="E27" s="6">
        <f>C27-D27</f>
        <v>-10652.398000000016</v>
      </c>
      <c r="F27" s="6">
        <f>C27/D27*100</f>
        <v>92.99026009605181</v>
      </c>
    </row>
    <row r="28" spans="1:6" ht="61.5">
      <c r="A28" s="40" t="s">
        <v>40</v>
      </c>
      <c r="B28" s="4" t="s">
        <v>41</v>
      </c>
      <c r="C28" s="16">
        <f>C29+C30+C31+C32</f>
        <v>11037.096000000001</v>
      </c>
      <c r="D28" s="16">
        <f>D29+D30+D31+D32</f>
        <v>9603.075</v>
      </c>
      <c r="E28" s="7">
        <f>C28-D28</f>
        <v>1434.0210000000006</v>
      </c>
      <c r="F28" s="7">
        <f>C28/D28*100</f>
        <v>114.93293554408355</v>
      </c>
    </row>
    <row r="29" spans="1:6" ht="108">
      <c r="A29" s="29" t="s">
        <v>156</v>
      </c>
      <c r="B29" s="32" t="s">
        <v>157</v>
      </c>
      <c r="C29" s="16">
        <v>300</v>
      </c>
      <c r="D29" s="16">
        <v>155</v>
      </c>
      <c r="E29" s="7">
        <f>C29-D29</f>
        <v>145</v>
      </c>
      <c r="F29" s="7">
        <f>C29/D29*100</f>
        <v>193.5483870967742</v>
      </c>
    </row>
    <row r="30" spans="1:6" ht="30.75">
      <c r="A30" s="40" t="s">
        <v>42</v>
      </c>
      <c r="B30" s="4" t="s">
        <v>43</v>
      </c>
      <c r="C30" s="33">
        <v>368.557</v>
      </c>
      <c r="D30" s="33">
        <v>428.755</v>
      </c>
      <c r="E30" s="7">
        <f>C30-D30</f>
        <v>-60.19799999999998</v>
      </c>
      <c r="F30" s="7">
        <f>C30/D30*100</f>
        <v>85.95981387972152</v>
      </c>
    </row>
    <row r="31" spans="1:6" ht="124.5" customHeight="1">
      <c r="A31" s="40" t="s">
        <v>44</v>
      </c>
      <c r="B31" s="4" t="s">
        <v>45</v>
      </c>
      <c r="C31" s="33">
        <v>7589.936</v>
      </c>
      <c r="D31" s="33">
        <v>4399.286</v>
      </c>
      <c r="E31" s="7">
        <f>C31-D31</f>
        <v>3190.6499999999996</v>
      </c>
      <c r="F31" s="7">
        <f>C31/D31*100</f>
        <v>172.5265418070114</v>
      </c>
    </row>
    <row r="32" spans="1:6" ht="109.5" customHeight="1">
      <c r="A32" s="40" t="s">
        <v>46</v>
      </c>
      <c r="B32" s="4" t="s">
        <v>47</v>
      </c>
      <c r="C32" s="33">
        <v>2778.603</v>
      </c>
      <c r="D32" s="33">
        <v>4620.034</v>
      </c>
      <c r="E32" s="7">
        <f>C32-D32</f>
        <v>-1841.4309999999996</v>
      </c>
      <c r="F32" s="7">
        <f>C32/D32*100</f>
        <v>60.14247947093031</v>
      </c>
    </row>
    <row r="33" spans="1:6" ht="30.75">
      <c r="A33" s="40" t="s">
        <v>48</v>
      </c>
      <c r="B33" s="4" t="s">
        <v>49</v>
      </c>
      <c r="C33" s="16">
        <f>C34+C35+C36</f>
        <v>22510.037</v>
      </c>
      <c r="D33" s="16">
        <f>D34+D35+D36</f>
        <v>27136.626</v>
      </c>
      <c r="E33" s="7">
        <f>C33-D33</f>
        <v>-4626.589</v>
      </c>
      <c r="F33" s="7">
        <f>C33/D33*100</f>
        <v>82.9507581377287</v>
      </c>
    </row>
    <row r="34" spans="1:6" ht="30.75">
      <c r="A34" s="40" t="s">
        <v>50</v>
      </c>
      <c r="B34" s="4" t="s">
        <v>51</v>
      </c>
      <c r="C34" s="33">
        <v>3500.304</v>
      </c>
      <c r="D34" s="33">
        <v>4282.165</v>
      </c>
      <c r="E34" s="7">
        <f>C34-D34</f>
        <v>-781.8609999999999</v>
      </c>
      <c r="F34" s="7">
        <f>C34/D34*100</f>
        <v>81.74145554877032</v>
      </c>
    </row>
    <row r="35" spans="1:6" ht="15">
      <c r="A35" s="40" t="s">
        <v>52</v>
      </c>
      <c r="B35" s="4" t="s">
        <v>53</v>
      </c>
      <c r="C35" s="33">
        <v>1495.802</v>
      </c>
      <c r="D35" s="33">
        <v>3056.46</v>
      </c>
      <c r="E35" s="7">
        <f>C35-D35</f>
        <v>-1560.6580000000001</v>
      </c>
      <c r="F35" s="7">
        <f>C35/D35*100</f>
        <v>48.939034045922405</v>
      </c>
    </row>
    <row r="36" spans="1:6" ht="15">
      <c r="A36" s="40" t="s">
        <v>54</v>
      </c>
      <c r="B36" s="4" t="s">
        <v>55</v>
      </c>
      <c r="C36" s="33">
        <v>17513.931</v>
      </c>
      <c r="D36" s="33">
        <v>19798.001</v>
      </c>
      <c r="E36" s="7">
        <f>C36-D36</f>
        <v>-2284.0699999999997</v>
      </c>
      <c r="F36" s="7">
        <f>C36/D36*100</f>
        <v>88.46312817137448</v>
      </c>
    </row>
    <row r="37" spans="1:6" ht="46.5">
      <c r="A37" s="40" t="s">
        <v>56</v>
      </c>
      <c r="B37" s="4" t="s">
        <v>57</v>
      </c>
      <c r="C37" s="16">
        <f>C38+C39</f>
        <v>7307.475</v>
      </c>
      <c r="D37" s="16">
        <f>D38+D39</f>
        <v>15515.367999999999</v>
      </c>
      <c r="E37" s="7">
        <f>C37-D37</f>
        <v>-8207.892999999998</v>
      </c>
      <c r="F37" s="7">
        <f>C37/D37*100</f>
        <v>47.098302792431355</v>
      </c>
    </row>
    <row r="38" spans="1:6" ht="15">
      <c r="A38" s="40" t="s">
        <v>58</v>
      </c>
      <c r="B38" s="4" t="s">
        <v>59</v>
      </c>
      <c r="C38" s="33">
        <v>3155.962</v>
      </c>
      <c r="D38" s="33">
        <v>2125.335</v>
      </c>
      <c r="E38" s="7">
        <f>C38-D38</f>
        <v>1030.627</v>
      </c>
      <c r="F38" s="7">
        <f>C38/D38*100</f>
        <v>148.49244942561995</v>
      </c>
    </row>
    <row r="39" spans="1:6" ht="15">
      <c r="A39" s="40" t="s">
        <v>60</v>
      </c>
      <c r="B39" s="4" t="s">
        <v>61</v>
      </c>
      <c r="C39" s="33">
        <v>4151.513</v>
      </c>
      <c r="D39" s="33">
        <v>13390.033</v>
      </c>
      <c r="E39" s="7">
        <f>C39-D39</f>
        <v>-9238.52</v>
      </c>
      <c r="F39" s="7">
        <f>C39/D39*100</f>
        <v>31.004501631922786</v>
      </c>
    </row>
    <row r="40" spans="1:6" ht="36" customHeight="1">
      <c r="A40" s="40" t="s">
        <v>62</v>
      </c>
      <c r="B40" s="4" t="s">
        <v>63</v>
      </c>
      <c r="C40" s="16">
        <f>C42+C41</f>
        <v>765.153</v>
      </c>
      <c r="D40" s="16">
        <f>D42+D41</f>
        <v>0.179</v>
      </c>
      <c r="E40" s="7">
        <f>C40-D40</f>
        <v>764.974</v>
      </c>
      <c r="F40" s="7">
        <f>C40/D40*100</f>
        <v>427459.7765363129</v>
      </c>
    </row>
    <row r="41" spans="1:6" ht="123.75">
      <c r="A41" s="42" t="s">
        <v>147</v>
      </c>
      <c r="B41" s="30" t="s">
        <v>146</v>
      </c>
      <c r="C41" s="16">
        <v>755.4</v>
      </c>
      <c r="D41" s="16">
        <v>0</v>
      </c>
      <c r="E41" s="7">
        <f>C41-D41</f>
        <v>755.4</v>
      </c>
      <c r="F41" s="7"/>
    </row>
    <row r="42" spans="1:6" ht="46.5">
      <c r="A42" s="40" t="s">
        <v>64</v>
      </c>
      <c r="B42" s="4" t="s">
        <v>65</v>
      </c>
      <c r="C42" s="33">
        <v>9.753</v>
      </c>
      <c r="D42" s="33">
        <v>0.179</v>
      </c>
      <c r="E42" s="7">
        <f>C42-D42</f>
        <v>9.574</v>
      </c>
      <c r="F42" s="7">
        <f>C42/D42*100</f>
        <v>5448.6033519553075</v>
      </c>
    </row>
    <row r="43" spans="1:6" ht="30.75">
      <c r="A43" s="40" t="s">
        <v>66</v>
      </c>
      <c r="B43" s="4" t="s">
        <v>67</v>
      </c>
      <c r="C43" s="16">
        <f>C44</f>
        <v>167</v>
      </c>
      <c r="D43" s="16">
        <f>D44</f>
        <v>215</v>
      </c>
      <c r="E43" s="7">
        <f>C43-D43</f>
        <v>-48</v>
      </c>
      <c r="F43" s="7">
        <f>C43/D43*100</f>
        <v>77.67441860465117</v>
      </c>
    </row>
    <row r="44" spans="1:6" ht="46.5">
      <c r="A44" s="40" t="s">
        <v>68</v>
      </c>
      <c r="B44" s="4" t="s">
        <v>69</v>
      </c>
      <c r="C44" s="33">
        <v>167</v>
      </c>
      <c r="D44" s="33">
        <v>215</v>
      </c>
      <c r="E44" s="7">
        <f>C44-D44</f>
        <v>-48</v>
      </c>
      <c r="F44" s="7">
        <f>C44/D44*100</f>
        <v>77.67441860465117</v>
      </c>
    </row>
    <row r="45" spans="1:6" ht="30.75">
      <c r="A45" s="40" t="s">
        <v>70</v>
      </c>
      <c r="B45" s="4" t="s">
        <v>71</v>
      </c>
      <c r="C45" s="35">
        <f>C46+C49+C50+C51+C52+C53+C54+C55+C56+C57+C47+C48</f>
        <v>94972.63799999998</v>
      </c>
      <c r="D45" s="16">
        <f>D46+D49+D50+D51+D52+D53+D54+D55+D56+D57+D48+D47</f>
        <v>91349.483</v>
      </c>
      <c r="E45" s="7">
        <f>C45-D45</f>
        <v>3623.1549999999843</v>
      </c>
      <c r="F45" s="7">
        <f>C45/D45*100</f>
        <v>103.96625671105329</v>
      </c>
    </row>
    <row r="46" spans="1:6" ht="109.5" customHeight="1">
      <c r="A46" s="40" t="s">
        <v>72</v>
      </c>
      <c r="B46" s="4" t="s">
        <v>73</v>
      </c>
      <c r="C46" s="33">
        <v>331.008</v>
      </c>
      <c r="D46" s="33">
        <v>185</v>
      </c>
      <c r="E46" s="7">
        <f>C46-D46</f>
        <v>146.00799999999998</v>
      </c>
      <c r="F46" s="7">
        <f>C46/D46*100</f>
        <v>178.92324324324323</v>
      </c>
    </row>
    <row r="47" spans="1:6" ht="32.25" customHeight="1">
      <c r="A47" s="43" t="s">
        <v>149</v>
      </c>
      <c r="B47" s="17" t="s">
        <v>148</v>
      </c>
      <c r="C47" s="33">
        <v>8.283</v>
      </c>
      <c r="D47" s="33">
        <v>0.4</v>
      </c>
      <c r="E47" s="7">
        <f>C47-D47</f>
        <v>7.882999999999999</v>
      </c>
      <c r="F47" s="7">
        <f>C47/D47*100</f>
        <v>2070.7499999999995</v>
      </c>
    </row>
    <row r="48" spans="1:6" ht="46.5">
      <c r="A48" s="43" t="s">
        <v>151</v>
      </c>
      <c r="B48" s="17" t="s">
        <v>150</v>
      </c>
      <c r="C48" s="33">
        <v>20.246</v>
      </c>
      <c r="D48" s="33">
        <v>0</v>
      </c>
      <c r="E48" s="7">
        <f>C48-D48</f>
        <v>20.246</v>
      </c>
      <c r="F48" s="7"/>
    </row>
    <row r="49" spans="1:6" ht="154.5">
      <c r="A49" s="40" t="s">
        <v>74</v>
      </c>
      <c r="B49" s="4" t="s">
        <v>75</v>
      </c>
      <c r="C49" s="33">
        <v>5.344</v>
      </c>
      <c r="D49" s="33">
        <v>30.776</v>
      </c>
      <c r="E49" s="7">
        <f>C49-D49</f>
        <v>-25.432</v>
      </c>
      <c r="F49" s="7">
        <f>C49/D49*100</f>
        <v>17.36417988042631</v>
      </c>
    </row>
    <row r="50" spans="1:6" ht="30.75">
      <c r="A50" s="44" t="s">
        <v>76</v>
      </c>
      <c r="B50" s="5" t="s">
        <v>77</v>
      </c>
      <c r="C50" s="33">
        <v>6.006</v>
      </c>
      <c r="D50" s="33">
        <v>4.8</v>
      </c>
      <c r="E50" s="7">
        <f>C50-D50</f>
        <v>1.2060000000000004</v>
      </c>
      <c r="F50" s="7">
        <f>C50/D50*100</f>
        <v>125.12500000000001</v>
      </c>
    </row>
    <row r="51" spans="1:6" ht="46.5">
      <c r="A51" s="44" t="s">
        <v>78</v>
      </c>
      <c r="B51" s="5" t="s">
        <v>79</v>
      </c>
      <c r="C51" s="33">
        <v>697.739</v>
      </c>
      <c r="D51" s="33">
        <v>1516.773</v>
      </c>
      <c r="E51" s="7">
        <f>C51-D51</f>
        <v>-819.0339999999999</v>
      </c>
      <c r="F51" s="7">
        <f>C51/D51*100</f>
        <v>46.001544067569775</v>
      </c>
    </row>
    <row r="52" spans="1:6" ht="46.5">
      <c r="A52" s="40" t="s">
        <v>80</v>
      </c>
      <c r="B52" s="4" t="s">
        <v>81</v>
      </c>
      <c r="C52" s="33">
        <v>89700.334</v>
      </c>
      <c r="D52" s="33">
        <v>87879.209</v>
      </c>
      <c r="E52" s="7">
        <f>C52-D52</f>
        <v>1821.125</v>
      </c>
      <c r="F52" s="7">
        <f>C52/D52*100</f>
        <v>102.07230472454525</v>
      </c>
    </row>
    <row r="53" spans="1:6" ht="61.5">
      <c r="A53" s="40" t="s">
        <v>82</v>
      </c>
      <c r="B53" s="4" t="s">
        <v>83</v>
      </c>
      <c r="C53" s="33">
        <v>124.8</v>
      </c>
      <c r="D53" s="33">
        <v>559.22</v>
      </c>
      <c r="E53" s="7">
        <f>C53-D53</f>
        <v>-434.42</v>
      </c>
      <c r="F53" s="7">
        <f>C53/D53*100</f>
        <v>22.31679839776832</v>
      </c>
    </row>
    <row r="54" spans="1:6" ht="93">
      <c r="A54" s="40" t="s">
        <v>84</v>
      </c>
      <c r="B54" s="4" t="s">
        <v>85</v>
      </c>
      <c r="C54" s="33">
        <v>338.805</v>
      </c>
      <c r="D54" s="33">
        <v>275</v>
      </c>
      <c r="E54" s="7">
        <f>C54-D54</f>
        <v>63.80500000000001</v>
      </c>
      <c r="F54" s="7">
        <f>C54/D54*100</f>
        <v>123.2018181818182</v>
      </c>
    </row>
    <row r="55" spans="1:6" ht="77.25">
      <c r="A55" s="40" t="s">
        <v>86</v>
      </c>
      <c r="B55" s="4" t="s">
        <v>87</v>
      </c>
      <c r="C55" s="33">
        <v>128.328</v>
      </c>
      <c r="D55" s="33">
        <v>116.776</v>
      </c>
      <c r="E55" s="7">
        <f>C55-D55</f>
        <v>11.552000000000007</v>
      </c>
      <c r="F55" s="7">
        <f>C55/D55*100</f>
        <v>109.89244365280537</v>
      </c>
    </row>
    <row r="56" spans="1:6" ht="123.75">
      <c r="A56" s="40" t="s">
        <v>88</v>
      </c>
      <c r="B56" s="4" t="s">
        <v>89</v>
      </c>
      <c r="C56" s="33">
        <v>3100.684</v>
      </c>
      <c r="D56" s="33">
        <v>400.295</v>
      </c>
      <c r="E56" s="7">
        <f>C56-D56</f>
        <v>2700.389</v>
      </c>
      <c r="F56" s="7">
        <f>C56/D56*100</f>
        <v>774.5997326971359</v>
      </c>
    </row>
    <row r="57" spans="1:6" ht="31.5" customHeight="1">
      <c r="A57" s="40" t="s">
        <v>90</v>
      </c>
      <c r="B57" s="4" t="s">
        <v>91</v>
      </c>
      <c r="C57" s="33">
        <v>511.061</v>
      </c>
      <c r="D57" s="33">
        <v>381.234</v>
      </c>
      <c r="E57" s="7">
        <f>C57-D57</f>
        <v>129.827</v>
      </c>
      <c r="F57" s="7">
        <f>C57/D57*100</f>
        <v>134.05441277535581</v>
      </c>
    </row>
    <row r="58" spans="1:6" ht="15">
      <c r="A58" s="40" t="s">
        <v>92</v>
      </c>
      <c r="B58" s="4" t="s">
        <v>93</v>
      </c>
      <c r="C58" s="16">
        <f>C59+C60</f>
        <v>4553.87</v>
      </c>
      <c r="D58" s="16">
        <f>D59+D60</f>
        <v>8145.936</v>
      </c>
      <c r="E58" s="7">
        <f>C58-D58</f>
        <v>-3592.066</v>
      </c>
      <c r="F58" s="7">
        <f>C58/D58*100</f>
        <v>55.90358185971508</v>
      </c>
    </row>
    <row r="59" spans="1:6" ht="15">
      <c r="A59" s="40" t="s">
        <v>94</v>
      </c>
      <c r="B59" s="4" t="s">
        <v>95</v>
      </c>
      <c r="C59" s="33">
        <v>37.62</v>
      </c>
      <c r="D59" s="33">
        <v>2753.825</v>
      </c>
      <c r="E59" s="7">
        <f>C59-D59</f>
        <v>-2716.205</v>
      </c>
      <c r="F59" s="7">
        <f>C59/D59*100</f>
        <v>1.366099879258849</v>
      </c>
    </row>
    <row r="60" spans="1:6" ht="15">
      <c r="A60" s="40" t="s">
        <v>96</v>
      </c>
      <c r="B60" s="4" t="s">
        <v>97</v>
      </c>
      <c r="C60" s="33">
        <v>4516.25</v>
      </c>
      <c r="D60" s="33">
        <v>5392.111</v>
      </c>
      <c r="E60" s="7">
        <f>C60-D60</f>
        <v>-875.8609999999999</v>
      </c>
      <c r="F60" s="7">
        <f>C60/D60*100</f>
        <v>83.75662147904596</v>
      </c>
    </row>
    <row r="61" spans="1:6" ht="15">
      <c r="A61" s="39" t="s">
        <v>130</v>
      </c>
      <c r="B61" s="9" t="s">
        <v>131</v>
      </c>
      <c r="C61" s="36">
        <f>C62+C69+C74+C76+C79</f>
        <v>9345170.177</v>
      </c>
      <c r="D61" s="36">
        <f>D62+D69+D74+D76+D79</f>
        <v>9611801.943999998</v>
      </c>
      <c r="E61" s="7">
        <f>C61-D61</f>
        <v>-266631.76699999906</v>
      </c>
      <c r="F61" s="7">
        <f>C61/D61*100</f>
        <v>97.22599603535902</v>
      </c>
    </row>
    <row r="62" spans="1:6" ht="46.5">
      <c r="A62" s="40" t="s">
        <v>132</v>
      </c>
      <c r="B62" s="4" t="s">
        <v>133</v>
      </c>
      <c r="C62" s="16">
        <f>C63+C66+C67+C68</f>
        <v>9288265.815</v>
      </c>
      <c r="D62" s="16">
        <f>D63+D66+D67+D68</f>
        <v>9881294.445</v>
      </c>
      <c r="E62" s="7">
        <f>C62-D62</f>
        <v>-593028.6300000008</v>
      </c>
      <c r="F62" s="7">
        <f>C62/D62*100</f>
        <v>93.9984722315397</v>
      </c>
    </row>
    <row r="63" spans="1:6" ht="30.75">
      <c r="A63" s="40" t="s">
        <v>134</v>
      </c>
      <c r="B63" s="4" t="s">
        <v>135</v>
      </c>
      <c r="C63" s="16">
        <f>C64+C65</f>
        <v>6748604</v>
      </c>
      <c r="D63" s="16">
        <f>D64+D65</f>
        <v>6329843</v>
      </c>
      <c r="E63" s="7">
        <f>C63-D63</f>
        <v>418761</v>
      </c>
      <c r="F63" s="7">
        <f>C63/D63*100</f>
        <v>106.61566171546436</v>
      </c>
    </row>
    <row r="64" spans="1:6" ht="30.75">
      <c r="A64" s="40" t="s">
        <v>136</v>
      </c>
      <c r="B64" s="4" t="s">
        <v>137</v>
      </c>
      <c r="C64" s="16">
        <v>6640192</v>
      </c>
      <c r="D64" s="37">
        <v>6224836</v>
      </c>
      <c r="E64" s="7">
        <f>C64-D64</f>
        <v>415356</v>
      </c>
      <c r="F64" s="7">
        <f>C64/D64*100</f>
        <v>106.67256133334276</v>
      </c>
    </row>
    <row r="65" spans="1:6" ht="30.75">
      <c r="A65" s="40" t="s">
        <v>138</v>
      </c>
      <c r="B65" s="4" t="s">
        <v>139</v>
      </c>
      <c r="C65" s="16">
        <v>108412</v>
      </c>
      <c r="D65" s="37">
        <v>105007</v>
      </c>
      <c r="E65" s="7">
        <f>C65-D65</f>
        <v>3405</v>
      </c>
      <c r="F65" s="7">
        <f>C65/D65*100</f>
        <v>103.24264096679269</v>
      </c>
    </row>
    <row r="66" spans="1:6" ht="46.5">
      <c r="A66" s="40" t="s">
        <v>140</v>
      </c>
      <c r="B66" s="4" t="s">
        <v>141</v>
      </c>
      <c r="C66" s="16">
        <v>790159.85</v>
      </c>
      <c r="D66" s="37">
        <v>910537.312</v>
      </c>
      <c r="E66" s="7">
        <f>C66-D66</f>
        <v>-120377.46200000006</v>
      </c>
      <c r="F66" s="7">
        <f>C66/D66*100</f>
        <v>86.77951354507479</v>
      </c>
    </row>
    <row r="67" spans="1:6" ht="30.75">
      <c r="A67" s="40" t="s">
        <v>142</v>
      </c>
      <c r="B67" s="4" t="s">
        <v>143</v>
      </c>
      <c r="C67" s="16">
        <v>828720.657</v>
      </c>
      <c r="D67" s="37">
        <v>842921.951</v>
      </c>
      <c r="E67" s="7">
        <f>C67-D67</f>
        <v>-14201.293999999994</v>
      </c>
      <c r="F67" s="7">
        <f>C67/D67*100</f>
        <v>98.31523025552339</v>
      </c>
    </row>
    <row r="68" spans="1:6" ht="15">
      <c r="A68" s="40" t="s">
        <v>144</v>
      </c>
      <c r="B68" s="4" t="s">
        <v>145</v>
      </c>
      <c r="C68" s="16">
        <v>920781.308</v>
      </c>
      <c r="D68" s="37">
        <v>1797992.182</v>
      </c>
      <c r="E68" s="7">
        <f>C68-D68</f>
        <v>-877210.8740000001</v>
      </c>
      <c r="F68" s="7">
        <f>C68/D68*100</f>
        <v>51.21164136407796</v>
      </c>
    </row>
    <row r="69" spans="1:6" s="10" customFormat="1" ht="45">
      <c r="A69" s="39" t="s">
        <v>98</v>
      </c>
      <c r="B69" s="9" t="s">
        <v>99</v>
      </c>
      <c r="C69" s="34">
        <f>C70</f>
        <v>72015.124</v>
      </c>
      <c r="D69" s="34">
        <f>D70</f>
        <v>74880.576</v>
      </c>
      <c r="E69" s="6">
        <f>C69-D69</f>
        <v>-2865.452000000005</v>
      </c>
      <c r="F69" s="6">
        <f>C69/D69*100</f>
        <v>96.17330400877258</v>
      </c>
    </row>
    <row r="70" spans="1:6" ht="61.5">
      <c r="A70" s="40" t="s">
        <v>100</v>
      </c>
      <c r="B70" s="4" t="s">
        <v>101</v>
      </c>
      <c r="C70" s="16">
        <f>SUM(C71:C73)</f>
        <v>72015.124</v>
      </c>
      <c r="D70" s="16">
        <f>SUM(D71:D73)</f>
        <v>74880.576</v>
      </c>
      <c r="E70" s="7">
        <f>C70-D70</f>
        <v>-2865.452000000005</v>
      </c>
      <c r="F70" s="7">
        <f>C70/D70*100</f>
        <v>96.17330400877258</v>
      </c>
    </row>
    <row r="71" spans="1:6" ht="61.5">
      <c r="A71" s="44" t="s">
        <v>102</v>
      </c>
      <c r="B71" s="5" t="s">
        <v>103</v>
      </c>
      <c r="C71" s="16">
        <v>6625.813</v>
      </c>
      <c r="D71" s="16">
        <v>22170.699</v>
      </c>
      <c r="E71" s="7">
        <f>C71-D71</f>
        <v>-15544.886</v>
      </c>
      <c r="F71" s="7">
        <f>C71/D71*100</f>
        <v>29.885449258952097</v>
      </c>
    </row>
    <row r="72" spans="1:6" ht="108">
      <c r="A72" s="44" t="s">
        <v>158</v>
      </c>
      <c r="B72" s="31" t="s">
        <v>155</v>
      </c>
      <c r="C72" s="16">
        <v>2211.015</v>
      </c>
      <c r="D72" s="16">
        <v>0</v>
      </c>
      <c r="E72" s="7">
        <f>C72-D72</f>
        <v>2211.015</v>
      </c>
      <c r="F72" s="7"/>
    </row>
    <row r="73" spans="1:6" ht="108">
      <c r="A73" s="44" t="s">
        <v>104</v>
      </c>
      <c r="B73" s="5" t="s">
        <v>105</v>
      </c>
      <c r="C73" s="16">
        <v>63178.296</v>
      </c>
      <c r="D73" s="16">
        <v>52709.877</v>
      </c>
      <c r="E73" s="7">
        <f>C73-D73</f>
        <v>10468.419000000002</v>
      </c>
      <c r="F73" s="7">
        <f>C73/D73*100</f>
        <v>119.86045044271305</v>
      </c>
    </row>
    <row r="74" spans="1:6" ht="30">
      <c r="A74" s="39" t="s">
        <v>106</v>
      </c>
      <c r="B74" s="9" t="s">
        <v>107</v>
      </c>
      <c r="C74" s="34">
        <f>C75</f>
        <v>113035.423</v>
      </c>
      <c r="D74" s="34">
        <f>D75</f>
        <v>32471.972</v>
      </c>
      <c r="E74" s="7">
        <f>C74-D74</f>
        <v>80563.451</v>
      </c>
      <c r="F74" s="7">
        <f>C74/D74*100</f>
        <v>348.10150427574894</v>
      </c>
    </row>
    <row r="75" spans="1:6" ht="30.75">
      <c r="A75" s="40" t="s">
        <v>108</v>
      </c>
      <c r="B75" s="4" t="s">
        <v>109</v>
      </c>
      <c r="C75" s="33">
        <v>113035.423</v>
      </c>
      <c r="D75" s="33">
        <v>32471.972</v>
      </c>
      <c r="E75" s="7">
        <f>C75-D75</f>
        <v>80563.451</v>
      </c>
      <c r="F75" s="7">
        <f>C75/D75*100</f>
        <v>348.10150427574894</v>
      </c>
    </row>
    <row r="76" spans="1:6" ht="150" customHeight="1">
      <c r="A76" s="39" t="s">
        <v>110</v>
      </c>
      <c r="B76" s="9" t="s">
        <v>111</v>
      </c>
      <c r="C76" s="34">
        <f>C77+C78</f>
        <v>10046.983</v>
      </c>
      <c r="D76" s="34">
        <f>D77+D78</f>
        <v>31598.65</v>
      </c>
      <c r="E76" s="7">
        <f>C76-D76</f>
        <v>-21551.667</v>
      </c>
      <c r="F76" s="7">
        <f>C76/D76*100</f>
        <v>31.795608356686124</v>
      </c>
    </row>
    <row r="77" spans="1:6" ht="93">
      <c r="A77" s="40" t="s">
        <v>112</v>
      </c>
      <c r="B77" s="4" t="s">
        <v>113</v>
      </c>
      <c r="C77" s="16">
        <v>3274.807</v>
      </c>
      <c r="D77" s="16">
        <v>29906.359</v>
      </c>
      <c r="E77" s="7">
        <f>C77-D77</f>
        <v>-26631.552</v>
      </c>
      <c r="F77" s="7">
        <f>C77/D77*100</f>
        <v>10.950202931757756</v>
      </c>
    </row>
    <row r="78" spans="1:6" ht="61.5">
      <c r="A78" s="40" t="s">
        <v>114</v>
      </c>
      <c r="B78" s="4" t="s">
        <v>115</v>
      </c>
      <c r="C78" s="16">
        <v>6772.176</v>
      </c>
      <c r="D78" s="16">
        <v>1692.291</v>
      </c>
      <c r="E78" s="7">
        <f>C78-D78</f>
        <v>5079.885</v>
      </c>
      <c r="F78" s="7">
        <f>C78/D78*100</f>
        <v>400.1779835737471</v>
      </c>
    </row>
    <row r="79" spans="1:6" ht="75">
      <c r="A79" s="39" t="s">
        <v>116</v>
      </c>
      <c r="B79" s="9" t="s">
        <v>117</v>
      </c>
      <c r="C79" s="34">
        <f>C80</f>
        <v>-138193.168</v>
      </c>
      <c r="D79" s="34">
        <f>D80</f>
        <v>-408443.699</v>
      </c>
      <c r="E79" s="7">
        <f>C79-D79</f>
        <v>270250.531</v>
      </c>
      <c r="F79" s="7">
        <f>C79/D79*100</f>
        <v>33.83408003069721</v>
      </c>
    </row>
    <row r="80" spans="1:6" ht="77.25">
      <c r="A80" s="44" t="s">
        <v>118</v>
      </c>
      <c r="B80" s="5" t="s">
        <v>119</v>
      </c>
      <c r="C80" s="16">
        <v>-138193.168</v>
      </c>
      <c r="D80" s="16">
        <v>-408443.699</v>
      </c>
      <c r="E80" s="7">
        <f>C80-D80</f>
        <v>270250.531</v>
      </c>
      <c r="F80" s="7">
        <f>C80/D80*100</f>
        <v>33.83408003069721</v>
      </c>
    </row>
    <row r="81" ht="15">
      <c r="C81" s="18"/>
    </row>
    <row r="82" ht="15">
      <c r="C82" s="18"/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4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Lunina</cp:lastModifiedBy>
  <cp:lastPrinted>2016-10-26T03:26:43Z</cp:lastPrinted>
  <dcterms:created xsi:type="dcterms:W3CDTF">2016-04-05T04:35:34Z</dcterms:created>
  <dcterms:modified xsi:type="dcterms:W3CDTF">2016-10-26T03:26:47Z</dcterms:modified>
  <cp:category/>
  <cp:version/>
  <cp:contentType/>
  <cp:contentStatus/>
</cp:coreProperties>
</file>