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326" windowWidth="10140" windowHeight="10890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<sst xmlns="http://schemas.openxmlformats.org/spreadsheetml/2006/main" count="161" uniqueCount="161">
  <si>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</si>
  <si>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</si>
  <si>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</si>
  <si>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</si>
  <si>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</si>
  <si>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</si>
  <si>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</si>
  <si>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</si>
  <si>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</si>
  <si>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</si>
  <si>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</si>
  <si>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</si>
  <si>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</si>
  <si>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</si>
  <si>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</si>
  <si>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</si>
  <si>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</si>
  <si>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</si>
  <si>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</si>
  <si>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</si>
  <si>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</si>
  <si>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</si>
  <si>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</si>
  <si>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</si>
  <si>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</si>
  <si>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</si>
  <si>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</si>
  <si>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</si>
  <si>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</si>
  <si>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</si>
  <si>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</si>
  <si>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</si>
  <si>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</si>
  <si>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</si>
  <si>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</si>
  <si>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</si>
  <si>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</si>
  <si>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</si>
  <si>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</si>
  <si>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</si>
  <si>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</si>
  <si>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</si>
  <si>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</si>
  <si>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</si>
  <si>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</si>
  <si>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</si>
  <si>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</si>
  <si>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</si>
  <si>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</si>
  <si>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</si>
  <si>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</si>
  <si>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</si>
  <si>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</si>
  <si>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</si>
  <si>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</si>
  <si>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</si>
  <si>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</si>
  <si>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</si>
  <si>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</si>
  <si>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</si>
  <si>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</si>
  <si>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</si>
  <si>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</si>
  <si>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</si>
  <si>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</si>
  <si>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</si>
  <si>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</si>
  <si>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</si>
  <si>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</si>
  <si>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</si>
  <si>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</si>
  <si>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</si>
  <si>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</si>
  <si>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</si>
  <si>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</si>
  <si>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</si>
  <si>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</si>
  <si>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</si>
  <si>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</si>
  <si>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</si>
  <si>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</si>
  <si>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</si>
  <si>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</si>
  <si>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</si>
  <si>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</si>
  <si>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</si>
  <si>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</si>
  <si>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</si>
  <si>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</si>
  <si>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</si>
  <si>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</si>
  <si>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</si>
  <si>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</si>
  <si>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</si>
  <si>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</si>
  <si>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</si>
  <si>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</si>
  <si>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</si>
  <si>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</si>
  <si>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</si>
  <si>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</si>
  <si>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</si>
  <si>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</si>
  <si>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</si>
  <si>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</si>
  <si>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</si>
  <si>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</si>
  <si>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</si>
  <si>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</si>
  <si>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</si>
  <si>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</si>
  <si>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</si>
  <si>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</si>
  <si>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</si>
  <si>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</si>
  <si>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</si>
  <si>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</si>
  <si>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</si>
  <si>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</si>
  <si>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</si>
  <si>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 тыс.руб.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</si>
  <si>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</si>
  <si>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</si>
  <si>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</si>
  <si>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</si>
  <si>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</si>
  <si>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</si>
  <si>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</si>
  <si>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</si>
  <si>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</si>
  <si>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</si>
  <si>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</si>
  <si>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</si>
  <si>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</si>
  <si>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</si>
  <si>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00020302030020000180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</si>
  <si>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</si>
  <si>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</si>
  <si>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</si>
  <si>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</si>
  <si>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</si>
  <si>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</si>
  <si>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</si>
  <si>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</si>
  <si>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</si>
  <si>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</si>
  <si>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</si>
  <si>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</si>
  <si>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</si>
  <si>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</si>
  <si>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</si>
  <si>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</si>
  <si>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</si>
  <si>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</si>
  <si>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</si>
  <si>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</si>
  <si>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</si>
  <si>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00020215213020000151</t>
  </si>
  <si>
    <t>Исполнено на 01.10.2018 года</t>
  </si>
  <si>
    <t>Сведения о поступлении доходов в республиканский бюджет Республики Алтай по видам доходов   за  9 месяцев 2018 года в сравнении с 9 месяцами 2017 года</t>
  </si>
  <si>
    <t>Исполнено на 01.10.2017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</si>
</sst>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justify" vertical="top" wrapText="1"/>
    </xf>
    <xf numFmtId="0" fontId="47" fillId="0" borderId="12" xfId="0" applyFont="1" applyFill="1" applyBorder="1" applyAlignment="1">
      <alignment horizontal="center" vertical="top" wrapText="1"/>
    </xf>
    <xf numFmtId="186" fontId="3" fillId="0" borderId="12" xfId="0" applyNumberFormat="1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6" fontId="3" fillId="0" borderId="12" xfId="9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0" zoomScaleNormal="80" workbookViewId="0" topLeftCell="A1">
      <selection activeCell="A1" sqref="A1:F1"/>
    </sheetView>
  </sheetViews>
  <sheetFormatPr defaultColWidth="22.28125" defaultRowHeight="15"/>
  <cols>
    <col min="1" max="1" width="35.421875" style="13" customWidth="1"/>
    <col min="2" max="2" width="25.7109375" style="3" customWidth="1"/>
    <col min="3" max="3" width="18.421875" style="27" customWidth="1"/>
    <col min="4" max="4" width="18.57421875" style="7" customWidth="1"/>
    <col min="5" max="5" width="15.8515625" style="7" customWidth="1"/>
    <col min="6" max="6" width="14.28125" style="7" customWidth="1"/>
    <col min="7" max="231" width="8.7109375" style="1" customWidth="1"/>
    <col min="232" max="232" width="3.57421875" style="1" customWidth="1"/>
    <col min="233" max="16384" width="22.28125" style="1" customWidth="1"/>
  </cols>
  <sheetData>
    <row r="1" spans="1:6" ht="40.5" customHeight="1">
      <c r="A1" s="31" t="s">
        <v>159</v>
      </c>
      <c r="B1" s="32"/>
      <c r="C1" s="32"/>
      <c r="D1" s="32"/>
      <c r="E1" s="32"/>
      <c r="F1" s="33"/>
    </row>
    <row r="2" spans="2:6" ht="15.75">
      <c r="B2" s="2"/>
      <c r="C2" s="26"/>
      <c r="D2" s="29"/>
      <c r="F2" s="11" t="s">
        <v>120</v>
      </c>
    </row>
    <row r="3" spans="1:6" s="2" customFormat="1" ht="24" customHeight="1">
      <c r="A3" s="34" t="s">
        <v>115</v>
      </c>
      <c r="B3" s="36" t="s">
        <v>116</v>
      </c>
      <c r="C3" s="38" t="s">
        <v>160</v>
      </c>
      <c r="D3" s="38" t="s">
        <v>158</v>
      </c>
      <c r="E3" s="40" t="s">
        <v>117</v>
      </c>
      <c r="F3" s="41"/>
    </row>
    <row r="4" spans="1:6" s="2" customFormat="1" ht="46.5" customHeight="1">
      <c r="A4" s="35"/>
      <c r="B4" s="37"/>
      <c r="C4" s="39"/>
      <c r="D4" s="39"/>
      <c r="E4" s="12" t="s">
        <v>118</v>
      </c>
      <c r="F4" s="4" t="s">
        <v>119</v>
      </c>
    </row>
    <row r="5" spans="1:6" ht="15" customHeight="1">
      <c r="A5" s="25" t="s">
        <v>0</v>
      </c>
      <c r="B5" s="4" t="s">
        <v>1</v>
      </c>
      <c r="C5" s="23">
        <f>C6+C59+0.1</f>
        <v>11363773.000000002</v>
      </c>
      <c r="D5" s="23">
        <f>D6+D59-0.1</f>
        <v>13307701.299999999</v>
      </c>
      <c r="E5" s="6">
        <f>D5-C5</f>
        <v>1943928.299999997</v>
      </c>
      <c r="F5" s="6">
        <f>D5/C5*100</f>
        <v>117.10636335308702</v>
      </c>
    </row>
    <row r="6" spans="1:6" s="8" customFormat="1" ht="31.5">
      <c r="A6" s="14" t="s">
        <v>2</v>
      </c>
      <c r="B6" s="9" t="s">
        <v>3</v>
      </c>
      <c r="C6" s="24">
        <f>C7+C24</f>
        <v>2354324.2</v>
      </c>
      <c r="D6" s="24">
        <f>D7+D24+0.1</f>
        <v>2756417.7999999993</v>
      </c>
      <c r="E6" s="5">
        <f aca="true" t="shared" si="0" ref="E6:E68">D6-C6</f>
        <v>402093.59999999916</v>
      </c>
      <c r="F6" s="5">
        <f aca="true" t="shared" si="1" ref="F6:F68">D6/C6*100</f>
        <v>117.07893925568955</v>
      </c>
    </row>
    <row r="7" spans="1:6" s="8" customFormat="1" ht="15.75">
      <c r="A7" s="14" t="s">
        <v>4</v>
      </c>
      <c r="B7" s="9"/>
      <c r="C7" s="24">
        <f>C8+C11+C13+C15+C18+C20+C23+0.1</f>
        <v>2187369.4000000004</v>
      </c>
      <c r="D7" s="24">
        <f>D8+D11+D13+D15+D18+D20+D23</f>
        <v>2560562.7999999993</v>
      </c>
      <c r="E7" s="5">
        <f t="shared" si="0"/>
        <v>373193.399999999</v>
      </c>
      <c r="F7" s="5">
        <f t="shared" si="1"/>
        <v>117.06128832194503</v>
      </c>
    </row>
    <row r="8" spans="1:6" ht="16.5" customHeight="1">
      <c r="A8" s="15" t="s">
        <v>5</v>
      </c>
      <c r="B8" s="4" t="s">
        <v>6</v>
      </c>
      <c r="C8" s="23">
        <f>C9+C10</f>
        <v>1575211.9</v>
      </c>
      <c r="D8" s="23">
        <f>D9+D10</f>
        <v>1849646</v>
      </c>
      <c r="E8" s="6">
        <f t="shared" si="0"/>
        <v>274434.1000000001</v>
      </c>
      <c r="F8" s="6">
        <f t="shared" si="1"/>
        <v>117.42204334540642</v>
      </c>
    </row>
    <row r="9" spans="1:6" ht="15.75">
      <c r="A9" s="15" t="s">
        <v>7</v>
      </c>
      <c r="B9" s="4" t="s">
        <v>8</v>
      </c>
      <c r="C9" s="28">
        <v>663805</v>
      </c>
      <c r="D9" s="23">
        <v>779281.7</v>
      </c>
      <c r="E9" s="6">
        <f t="shared" si="0"/>
        <v>115476.69999999995</v>
      </c>
      <c r="F9" s="6">
        <f t="shared" si="1"/>
        <v>117.39617809447051</v>
      </c>
    </row>
    <row r="10" spans="1:6" ht="15.75">
      <c r="A10" s="15" t="s">
        <v>9</v>
      </c>
      <c r="B10" s="4" t="s">
        <v>10</v>
      </c>
      <c r="C10" s="28">
        <v>911406.9</v>
      </c>
      <c r="D10" s="23">
        <v>1070364.3</v>
      </c>
      <c r="E10" s="6">
        <f t="shared" si="0"/>
        <v>158957.40000000002</v>
      </c>
      <c r="F10" s="6">
        <f t="shared" si="1"/>
        <v>117.44088178397595</v>
      </c>
    </row>
    <row r="11" spans="1:6" ht="63.75" customHeight="1">
      <c r="A11" s="15" t="s">
        <v>11</v>
      </c>
      <c r="B11" s="4" t="s">
        <v>12</v>
      </c>
      <c r="C11" s="23">
        <f>C12</f>
        <v>463454.1</v>
      </c>
      <c r="D11" s="23">
        <f>D12</f>
        <v>513361.8</v>
      </c>
      <c r="E11" s="6">
        <f t="shared" si="0"/>
        <v>49907.70000000001</v>
      </c>
      <c r="F11" s="6">
        <f t="shared" si="1"/>
        <v>110.7686392244669</v>
      </c>
    </row>
    <row r="12" spans="1:6" ht="50.25" customHeight="1">
      <c r="A12" s="15" t="s">
        <v>13</v>
      </c>
      <c r="B12" s="4" t="s">
        <v>14</v>
      </c>
      <c r="C12" s="28">
        <v>463454.1</v>
      </c>
      <c r="D12" s="23">
        <v>513361.8</v>
      </c>
      <c r="E12" s="6">
        <f t="shared" si="0"/>
        <v>49907.70000000001</v>
      </c>
      <c r="F12" s="6">
        <f t="shared" si="1"/>
        <v>110.7686392244669</v>
      </c>
    </row>
    <row r="13" spans="1:6" ht="31.5">
      <c r="A13" s="15" t="s">
        <v>15</v>
      </c>
      <c r="B13" s="4" t="s">
        <v>16</v>
      </c>
      <c r="C13" s="23">
        <f>C14</f>
        <v>6.8</v>
      </c>
      <c r="D13" s="23">
        <f>D14</f>
        <v>24.3</v>
      </c>
      <c r="E13" s="6">
        <f t="shared" si="0"/>
        <v>17.5</v>
      </c>
      <c r="F13" s="6">
        <f t="shared" si="1"/>
        <v>357.3529411764706</v>
      </c>
    </row>
    <row r="14" spans="1:6" ht="31.5">
      <c r="A14" s="15" t="s">
        <v>17</v>
      </c>
      <c r="B14" s="4" t="s">
        <v>18</v>
      </c>
      <c r="C14" s="28">
        <v>6.8</v>
      </c>
      <c r="D14" s="23">
        <v>24.3</v>
      </c>
      <c r="E14" s="6">
        <f t="shared" si="0"/>
        <v>17.5</v>
      </c>
      <c r="F14" s="6">
        <f t="shared" si="1"/>
        <v>357.3529411764706</v>
      </c>
    </row>
    <row r="15" spans="1:6" ht="15.75">
      <c r="A15" s="15" t="s">
        <v>19</v>
      </c>
      <c r="B15" s="4" t="s">
        <v>20</v>
      </c>
      <c r="C15" s="23">
        <f>C16+C17</f>
        <v>135837.9</v>
      </c>
      <c r="D15" s="23">
        <f>D16+D17</f>
        <v>177613</v>
      </c>
      <c r="E15" s="6">
        <f t="shared" si="0"/>
        <v>41775.100000000006</v>
      </c>
      <c r="F15" s="6">
        <f t="shared" si="1"/>
        <v>130.75364092053837</v>
      </c>
    </row>
    <row r="16" spans="1:6" ht="15.75">
      <c r="A16" s="15" t="s">
        <v>21</v>
      </c>
      <c r="B16" s="4" t="s">
        <v>22</v>
      </c>
      <c r="C16" s="28">
        <v>93038.4</v>
      </c>
      <c r="D16" s="23">
        <v>127500.9</v>
      </c>
      <c r="E16" s="6">
        <f t="shared" si="0"/>
        <v>34462.5</v>
      </c>
      <c r="F16" s="6">
        <f t="shared" si="1"/>
        <v>137.0411571996079</v>
      </c>
    </row>
    <row r="17" spans="1:6" ht="15.75">
      <c r="A17" s="15" t="s">
        <v>23</v>
      </c>
      <c r="B17" s="4" t="s">
        <v>24</v>
      </c>
      <c r="C17" s="28">
        <v>42799.5</v>
      </c>
      <c r="D17" s="23">
        <v>50112.1</v>
      </c>
      <c r="E17" s="6">
        <f t="shared" si="0"/>
        <v>7312.5999999999985</v>
      </c>
      <c r="F17" s="6">
        <f t="shared" si="1"/>
        <v>117.08571361814974</v>
      </c>
    </row>
    <row r="18" spans="1:6" ht="48" customHeight="1">
      <c r="A18" s="15" t="s">
        <v>25</v>
      </c>
      <c r="B18" s="4" t="s">
        <v>26</v>
      </c>
      <c r="C18" s="23">
        <f>C19</f>
        <v>2.1</v>
      </c>
      <c r="D18" s="23">
        <f>D19</f>
        <v>0.6</v>
      </c>
      <c r="E18" s="6">
        <f t="shared" si="0"/>
        <v>-1.5</v>
      </c>
      <c r="F18" s="6">
        <f t="shared" si="1"/>
        <v>28.57142857142857</v>
      </c>
    </row>
    <row r="19" spans="1:6" ht="63">
      <c r="A19" s="15" t="s">
        <v>27</v>
      </c>
      <c r="B19" s="4" t="s">
        <v>28</v>
      </c>
      <c r="C19" s="28">
        <v>2.1</v>
      </c>
      <c r="D19" s="23">
        <v>0.6</v>
      </c>
      <c r="E19" s="6">
        <f t="shared" si="0"/>
        <v>-1.5</v>
      </c>
      <c r="F19" s="6">
        <f t="shared" si="1"/>
        <v>28.57142857142857</v>
      </c>
    </row>
    <row r="20" spans="1:6" ht="21" customHeight="1">
      <c r="A20" s="15" t="s">
        <v>29</v>
      </c>
      <c r="B20" s="4" t="s">
        <v>30</v>
      </c>
      <c r="C20" s="23">
        <f>C21+C22</f>
        <v>12854.5</v>
      </c>
      <c r="D20" s="23">
        <f>D21+D22</f>
        <v>19915.8</v>
      </c>
      <c r="E20" s="6">
        <f t="shared" si="0"/>
        <v>7061.299999999999</v>
      </c>
      <c r="F20" s="6">
        <f t="shared" si="1"/>
        <v>154.93251390563617</v>
      </c>
    </row>
    <row r="21" spans="1:6" ht="141.75">
      <c r="A21" s="15" t="s">
        <v>154</v>
      </c>
      <c r="B21" s="10" t="s">
        <v>155</v>
      </c>
      <c r="C21" s="23">
        <v>81.5</v>
      </c>
      <c r="D21" s="23">
        <v>943.8</v>
      </c>
      <c r="E21" s="6">
        <f>D21-C21</f>
        <v>862.3</v>
      </c>
      <c r="F21" s="6">
        <f>D21/C21*100</f>
        <v>1158.0368098159508</v>
      </c>
    </row>
    <row r="22" spans="1:6" ht="63">
      <c r="A22" s="15" t="s">
        <v>31</v>
      </c>
      <c r="B22" s="4" t="s">
        <v>32</v>
      </c>
      <c r="C22" s="23">
        <v>12773</v>
      </c>
      <c r="D22" s="23">
        <v>18972</v>
      </c>
      <c r="E22" s="6">
        <f t="shared" si="0"/>
        <v>6199</v>
      </c>
      <c r="F22" s="6">
        <f t="shared" si="1"/>
        <v>148.53205981366946</v>
      </c>
    </row>
    <row r="23" spans="1:6" ht="78.75">
      <c r="A23" s="15" t="s">
        <v>33</v>
      </c>
      <c r="B23" s="4" t="s">
        <v>34</v>
      </c>
      <c r="C23" s="23">
        <v>2</v>
      </c>
      <c r="D23" s="23">
        <v>1.3</v>
      </c>
      <c r="E23" s="6">
        <f t="shared" si="0"/>
        <v>-0.7</v>
      </c>
      <c r="F23" s="6">
        <f t="shared" si="1"/>
        <v>65</v>
      </c>
    </row>
    <row r="24" spans="1:6" s="8" customFormat="1" ht="15.75">
      <c r="A24" s="14" t="s">
        <v>35</v>
      </c>
      <c r="B24" s="9"/>
      <c r="C24" s="24">
        <f>C25+C31+C35+C38+C41+C43+C56</f>
        <v>166954.8</v>
      </c>
      <c r="D24" s="24">
        <f>D25+D31+D35+D38+D41+D43+D56+0.1</f>
        <v>195854.89999999997</v>
      </c>
      <c r="E24" s="5">
        <f t="shared" si="0"/>
        <v>28900.099999999977</v>
      </c>
      <c r="F24" s="5">
        <f t="shared" si="1"/>
        <v>117.310134239926</v>
      </c>
    </row>
    <row r="25" spans="1:6" ht="81" customHeight="1">
      <c r="A25" s="15" t="s">
        <v>36</v>
      </c>
      <c r="B25" s="4" t="s">
        <v>37</v>
      </c>
      <c r="C25" s="23">
        <f>C26+C27+C28+C29+C30</f>
        <v>10046.7</v>
      </c>
      <c r="D25" s="23">
        <f>D26+D27+D28+D29+D30</f>
        <v>12024.4</v>
      </c>
      <c r="E25" s="6">
        <f t="shared" si="0"/>
        <v>1977.699999999999</v>
      </c>
      <c r="F25" s="6">
        <f t="shared" si="1"/>
        <v>119.68507071973882</v>
      </c>
    </row>
    <row r="26" spans="1:6" ht="157.5">
      <c r="A26" s="15" t="s">
        <v>136</v>
      </c>
      <c r="B26" s="10" t="s">
        <v>137</v>
      </c>
      <c r="C26" s="23">
        <v>60</v>
      </c>
      <c r="D26" s="23">
        <v>201.2</v>
      </c>
      <c r="E26" s="6">
        <f t="shared" si="0"/>
        <v>141.2</v>
      </c>
      <c r="F26" s="6">
        <f t="shared" si="1"/>
        <v>335.3333333333333</v>
      </c>
    </row>
    <row r="27" spans="1:6" ht="47.25">
      <c r="A27" s="15" t="s">
        <v>38</v>
      </c>
      <c r="B27" s="4" t="s">
        <v>39</v>
      </c>
      <c r="C27" s="28">
        <v>492.3</v>
      </c>
      <c r="D27" s="23">
        <v>235.9</v>
      </c>
      <c r="E27" s="6">
        <f t="shared" si="0"/>
        <v>-256.4</v>
      </c>
      <c r="F27" s="6">
        <f t="shared" si="1"/>
        <v>47.91793621775341</v>
      </c>
    </row>
    <row r="28" spans="1:6" ht="172.5" customHeight="1">
      <c r="A28" s="15" t="s">
        <v>40</v>
      </c>
      <c r="B28" s="4" t="s">
        <v>41</v>
      </c>
      <c r="C28" s="28">
        <v>6499.4</v>
      </c>
      <c r="D28" s="23">
        <v>10139.4</v>
      </c>
      <c r="E28" s="6">
        <f t="shared" si="0"/>
        <v>3640</v>
      </c>
      <c r="F28" s="6">
        <f t="shared" si="1"/>
        <v>156.00516970797304</v>
      </c>
    </row>
    <row r="29" spans="1:6" ht="79.5" customHeight="1">
      <c r="A29" s="21" t="s">
        <v>152</v>
      </c>
      <c r="B29" s="22" t="s">
        <v>153</v>
      </c>
      <c r="C29" s="28">
        <v>1.8</v>
      </c>
      <c r="D29" s="23">
        <v>1.4</v>
      </c>
      <c r="E29" s="6">
        <f>D29-C29</f>
        <v>-0.40000000000000013</v>
      </c>
      <c r="F29" s="6">
        <f>D29/C29*100</f>
        <v>77.77777777777777</v>
      </c>
    </row>
    <row r="30" spans="1:6" ht="146.25" customHeight="1">
      <c r="A30" s="15" t="s">
        <v>42</v>
      </c>
      <c r="B30" s="4" t="s">
        <v>43</v>
      </c>
      <c r="C30" s="28">
        <v>2993.2</v>
      </c>
      <c r="D30" s="23">
        <v>1446.5</v>
      </c>
      <c r="E30" s="6">
        <f t="shared" si="0"/>
        <v>-1546.6999999999998</v>
      </c>
      <c r="F30" s="6">
        <f t="shared" si="1"/>
        <v>48.326206067085394</v>
      </c>
    </row>
    <row r="31" spans="1:6" ht="31.5">
      <c r="A31" s="15" t="s">
        <v>44</v>
      </c>
      <c r="B31" s="4" t="s">
        <v>45</v>
      </c>
      <c r="C31" s="23">
        <f>C32+C33+C34</f>
        <v>26029.8</v>
      </c>
      <c r="D31" s="23">
        <f>D32+D33+D34</f>
        <v>30327.1</v>
      </c>
      <c r="E31" s="6">
        <f t="shared" si="0"/>
        <v>4297.299999999999</v>
      </c>
      <c r="F31" s="6">
        <f t="shared" si="1"/>
        <v>116.50915489170104</v>
      </c>
    </row>
    <row r="32" spans="1:6" ht="31.5">
      <c r="A32" s="15" t="s">
        <v>46</v>
      </c>
      <c r="B32" s="4" t="s">
        <v>47</v>
      </c>
      <c r="C32" s="28">
        <v>3795</v>
      </c>
      <c r="D32" s="23">
        <v>3612.5</v>
      </c>
      <c r="E32" s="6">
        <f t="shared" si="0"/>
        <v>-182.5</v>
      </c>
      <c r="F32" s="6">
        <f t="shared" si="1"/>
        <v>95.19104084321476</v>
      </c>
    </row>
    <row r="33" spans="1:6" ht="17.25" customHeight="1">
      <c r="A33" s="15" t="s">
        <v>48</v>
      </c>
      <c r="B33" s="4" t="s">
        <v>49</v>
      </c>
      <c r="C33" s="28">
        <v>5289.2</v>
      </c>
      <c r="D33" s="23">
        <v>1970.8</v>
      </c>
      <c r="E33" s="6">
        <f t="shared" si="0"/>
        <v>-3318.3999999999996</v>
      </c>
      <c r="F33" s="6">
        <f t="shared" si="1"/>
        <v>37.26083339635483</v>
      </c>
    </row>
    <row r="34" spans="1:6" ht="15.75">
      <c r="A34" s="15" t="s">
        <v>50</v>
      </c>
      <c r="B34" s="4" t="s">
        <v>51</v>
      </c>
      <c r="C34" s="28">
        <v>16945.6</v>
      </c>
      <c r="D34" s="23">
        <v>24743.8</v>
      </c>
      <c r="E34" s="6">
        <f t="shared" si="0"/>
        <v>7798.200000000001</v>
      </c>
      <c r="F34" s="6">
        <f t="shared" si="1"/>
        <v>146.0190255877632</v>
      </c>
    </row>
    <row r="35" spans="1:6" ht="63">
      <c r="A35" s="15" t="s">
        <v>52</v>
      </c>
      <c r="B35" s="4" t="s">
        <v>53</v>
      </c>
      <c r="C35" s="23">
        <f>C36+C37</f>
        <v>5674</v>
      </c>
      <c r="D35" s="23">
        <f>D36+D37</f>
        <v>18469.5</v>
      </c>
      <c r="E35" s="6">
        <f t="shared" si="0"/>
        <v>12795.5</v>
      </c>
      <c r="F35" s="6">
        <f t="shared" si="1"/>
        <v>325.5111032781107</v>
      </c>
    </row>
    <row r="36" spans="1:6" ht="31.5">
      <c r="A36" s="15" t="s">
        <v>54</v>
      </c>
      <c r="B36" s="4" t="s">
        <v>55</v>
      </c>
      <c r="C36" s="28">
        <v>1527.4</v>
      </c>
      <c r="D36" s="23">
        <v>2089</v>
      </c>
      <c r="E36" s="6">
        <f t="shared" si="0"/>
        <v>561.5999999999999</v>
      </c>
      <c r="F36" s="6">
        <f t="shared" si="1"/>
        <v>136.76836454105015</v>
      </c>
    </row>
    <row r="37" spans="1:6" ht="31.5">
      <c r="A37" s="15" t="s">
        <v>56</v>
      </c>
      <c r="B37" s="4" t="s">
        <v>57</v>
      </c>
      <c r="C37" s="28">
        <v>4146.6</v>
      </c>
      <c r="D37" s="23">
        <v>16380.5</v>
      </c>
      <c r="E37" s="6">
        <f t="shared" si="0"/>
        <v>12233.9</v>
      </c>
      <c r="F37" s="6">
        <f t="shared" si="1"/>
        <v>395.03448608498525</v>
      </c>
    </row>
    <row r="38" spans="1:6" ht="47.25">
      <c r="A38" s="15" t="s">
        <v>58</v>
      </c>
      <c r="B38" s="4" t="s">
        <v>59</v>
      </c>
      <c r="C38" s="23">
        <f>C40+C39</f>
        <v>815.7</v>
      </c>
      <c r="D38" s="23">
        <f>SUM(D39:D40)</f>
        <v>265.2</v>
      </c>
      <c r="E38" s="6">
        <f t="shared" si="0"/>
        <v>-550.5</v>
      </c>
      <c r="F38" s="6">
        <f t="shared" si="1"/>
        <v>32.51195292386907</v>
      </c>
    </row>
    <row r="39" spans="1:6" ht="138.75" customHeight="1">
      <c r="A39" s="16" t="s">
        <v>132</v>
      </c>
      <c r="B39" s="17" t="s">
        <v>131</v>
      </c>
      <c r="C39" s="23">
        <v>406.1</v>
      </c>
      <c r="D39" s="23">
        <v>-5</v>
      </c>
      <c r="E39" s="6">
        <f t="shared" si="0"/>
        <v>-411.1</v>
      </c>
      <c r="F39" s="6">
        <f t="shared" si="1"/>
        <v>-1.2312238364934744</v>
      </c>
    </row>
    <row r="40" spans="1:6" ht="63">
      <c r="A40" s="15" t="s">
        <v>60</v>
      </c>
      <c r="B40" s="4" t="s">
        <v>61</v>
      </c>
      <c r="C40" s="28">
        <v>409.6</v>
      </c>
      <c r="D40" s="23">
        <v>270.2</v>
      </c>
      <c r="E40" s="6">
        <f t="shared" si="0"/>
        <v>-139.40000000000003</v>
      </c>
      <c r="F40" s="6">
        <f t="shared" si="1"/>
        <v>65.96679687499999</v>
      </c>
    </row>
    <row r="41" spans="1:6" ht="31.5">
      <c r="A41" s="15" t="s">
        <v>62</v>
      </c>
      <c r="B41" s="4" t="s">
        <v>63</v>
      </c>
      <c r="C41" s="23">
        <f>C42</f>
        <v>149</v>
      </c>
      <c r="D41" s="23">
        <f>D42</f>
        <v>54</v>
      </c>
      <c r="E41" s="6">
        <f t="shared" si="0"/>
        <v>-95</v>
      </c>
      <c r="F41" s="6">
        <f t="shared" si="1"/>
        <v>36.241610738255034</v>
      </c>
    </row>
    <row r="42" spans="1:6" ht="78.75">
      <c r="A42" s="15" t="s">
        <v>64</v>
      </c>
      <c r="B42" s="4" t="s">
        <v>65</v>
      </c>
      <c r="C42" s="28">
        <v>149</v>
      </c>
      <c r="D42" s="23">
        <v>54</v>
      </c>
      <c r="E42" s="6">
        <f t="shared" si="0"/>
        <v>-95</v>
      </c>
      <c r="F42" s="6">
        <f t="shared" si="1"/>
        <v>36.241610738255034</v>
      </c>
    </row>
    <row r="43" spans="1:6" ht="31.5">
      <c r="A43" s="15" t="s">
        <v>66</v>
      </c>
      <c r="B43" s="4" t="s">
        <v>67</v>
      </c>
      <c r="C43" s="23">
        <f>C44+C47+C48+C49+C50+C51+C52+C53+C54+C55+C45+C46-0.1</f>
        <v>121983.3</v>
      </c>
      <c r="D43" s="23">
        <f>SUM(D44:D55)</f>
        <v>134043.99999999997</v>
      </c>
      <c r="E43" s="6">
        <f t="shared" si="0"/>
        <v>12060.699999999968</v>
      </c>
      <c r="F43" s="6">
        <f t="shared" si="1"/>
        <v>109.88717308024948</v>
      </c>
    </row>
    <row r="44" spans="1:6" ht="143.25" customHeight="1">
      <c r="A44" s="15" t="s">
        <v>68</v>
      </c>
      <c r="B44" s="4" t="s">
        <v>69</v>
      </c>
      <c r="C44" s="28">
        <v>38</v>
      </c>
      <c r="D44" s="23">
        <v>74</v>
      </c>
      <c r="E44" s="6">
        <f t="shared" si="0"/>
        <v>36</v>
      </c>
      <c r="F44" s="6">
        <f t="shared" si="1"/>
        <v>194.73684210526315</v>
      </c>
    </row>
    <row r="45" spans="1:6" ht="84.75" customHeight="1">
      <c r="A45" s="18" t="s">
        <v>139</v>
      </c>
      <c r="B45" s="19" t="s">
        <v>133</v>
      </c>
      <c r="C45" s="28">
        <v>1.1</v>
      </c>
      <c r="D45" s="23">
        <v>0.7</v>
      </c>
      <c r="E45" s="6">
        <f t="shared" si="0"/>
        <v>-0.40000000000000013</v>
      </c>
      <c r="F45" s="6">
        <f t="shared" si="1"/>
        <v>63.636363636363626</v>
      </c>
    </row>
    <row r="46" spans="1:6" ht="66" customHeight="1">
      <c r="A46" s="18" t="s">
        <v>140</v>
      </c>
      <c r="B46" s="20" t="s">
        <v>134</v>
      </c>
      <c r="C46" s="28">
        <v>40</v>
      </c>
      <c r="D46" s="23">
        <v>50</v>
      </c>
      <c r="E46" s="6">
        <f t="shared" si="0"/>
        <v>10</v>
      </c>
      <c r="F46" s="6"/>
    </row>
    <row r="47" spans="1:6" ht="207" customHeight="1">
      <c r="A47" s="15" t="s">
        <v>70</v>
      </c>
      <c r="B47" s="4" t="s">
        <v>71</v>
      </c>
      <c r="C47" s="28">
        <v>53.2</v>
      </c>
      <c r="D47" s="23">
        <v>279.3</v>
      </c>
      <c r="E47" s="6">
        <f t="shared" si="0"/>
        <v>226.10000000000002</v>
      </c>
      <c r="F47" s="6">
        <f t="shared" si="1"/>
        <v>525</v>
      </c>
    </row>
    <row r="48" spans="1:6" ht="47.25">
      <c r="A48" s="15" t="s">
        <v>72</v>
      </c>
      <c r="B48" s="4" t="s">
        <v>73</v>
      </c>
      <c r="C48" s="28">
        <v>63.6</v>
      </c>
      <c r="D48" s="23">
        <v>88.9</v>
      </c>
      <c r="E48" s="6">
        <f t="shared" si="0"/>
        <v>25.300000000000004</v>
      </c>
      <c r="F48" s="6">
        <f t="shared" si="1"/>
        <v>139.77987421383648</v>
      </c>
    </row>
    <row r="49" spans="1:6" ht="63">
      <c r="A49" s="15" t="s">
        <v>74</v>
      </c>
      <c r="B49" s="4" t="s">
        <v>75</v>
      </c>
      <c r="C49" s="28">
        <v>544.2</v>
      </c>
      <c r="D49" s="23">
        <v>1146.1</v>
      </c>
      <c r="E49" s="6">
        <f t="shared" si="0"/>
        <v>601.8999999999999</v>
      </c>
      <c r="F49" s="6">
        <f t="shared" si="1"/>
        <v>210.60271958838658</v>
      </c>
    </row>
    <row r="50" spans="1:6" ht="47.25">
      <c r="A50" s="15" t="s">
        <v>76</v>
      </c>
      <c r="B50" s="4" t="s">
        <v>77</v>
      </c>
      <c r="C50" s="28">
        <v>116299.6</v>
      </c>
      <c r="D50" s="23">
        <v>129406.8</v>
      </c>
      <c r="E50" s="6">
        <f t="shared" si="0"/>
        <v>13107.199999999997</v>
      </c>
      <c r="F50" s="6">
        <f t="shared" si="1"/>
        <v>111.27020213311138</v>
      </c>
    </row>
    <row r="51" spans="1:6" ht="76.5" customHeight="1">
      <c r="A51" s="15" t="s">
        <v>78</v>
      </c>
      <c r="B51" s="4" t="s">
        <v>79</v>
      </c>
      <c r="C51" s="28">
        <v>2047.6</v>
      </c>
      <c r="D51" s="23">
        <v>154.5</v>
      </c>
      <c r="E51" s="6">
        <f t="shared" si="0"/>
        <v>-1893.1</v>
      </c>
      <c r="F51" s="6">
        <f t="shared" si="1"/>
        <v>7.5454190271537405</v>
      </c>
    </row>
    <row r="52" spans="1:6" ht="110.25">
      <c r="A52" s="15" t="s">
        <v>80</v>
      </c>
      <c r="B52" s="4" t="s">
        <v>81</v>
      </c>
      <c r="C52" s="28">
        <v>388.4</v>
      </c>
      <c r="D52" s="23">
        <v>459.8</v>
      </c>
      <c r="E52" s="6">
        <f t="shared" si="0"/>
        <v>71.40000000000003</v>
      </c>
      <c r="F52" s="6">
        <f t="shared" si="1"/>
        <v>118.38311019567458</v>
      </c>
    </row>
    <row r="53" spans="1:6" ht="110.25">
      <c r="A53" s="15" t="s">
        <v>82</v>
      </c>
      <c r="B53" s="4" t="s">
        <v>83</v>
      </c>
      <c r="C53" s="28">
        <v>160.5</v>
      </c>
      <c r="D53" s="23">
        <v>11.9</v>
      </c>
      <c r="E53" s="6">
        <f t="shared" si="0"/>
        <v>-148.6</v>
      </c>
      <c r="F53" s="6">
        <f t="shared" si="1"/>
        <v>7.414330218068536</v>
      </c>
    </row>
    <row r="54" spans="1:6" ht="141.75">
      <c r="A54" s="15" t="s">
        <v>84</v>
      </c>
      <c r="B54" s="4" t="s">
        <v>85</v>
      </c>
      <c r="C54" s="28">
        <v>1915.5</v>
      </c>
      <c r="D54" s="23">
        <v>1300.5</v>
      </c>
      <c r="E54" s="6">
        <f t="shared" si="0"/>
        <v>-615</v>
      </c>
      <c r="F54" s="6">
        <f t="shared" si="1"/>
        <v>67.89350039154269</v>
      </c>
    </row>
    <row r="55" spans="1:6" ht="47.25">
      <c r="A55" s="15" t="s">
        <v>86</v>
      </c>
      <c r="B55" s="4" t="s">
        <v>87</v>
      </c>
      <c r="C55" s="28">
        <v>431.7</v>
      </c>
      <c r="D55" s="23">
        <v>1071.5</v>
      </c>
      <c r="E55" s="6">
        <f t="shared" si="0"/>
        <v>639.8</v>
      </c>
      <c r="F55" s="6">
        <f t="shared" si="1"/>
        <v>248.20477183229096</v>
      </c>
    </row>
    <row r="56" spans="1:6" ht="31.5">
      <c r="A56" s="15" t="s">
        <v>88</v>
      </c>
      <c r="B56" s="4" t="s">
        <v>89</v>
      </c>
      <c r="C56" s="23">
        <f>C57+C58</f>
        <v>2256.3</v>
      </c>
      <c r="D56" s="23">
        <f>D57+D58</f>
        <v>670.5999999999999</v>
      </c>
      <c r="E56" s="6">
        <f t="shared" si="0"/>
        <v>-1585.7000000000003</v>
      </c>
      <c r="F56" s="6">
        <f t="shared" si="1"/>
        <v>29.721225014404105</v>
      </c>
    </row>
    <row r="57" spans="1:6" ht="15.75">
      <c r="A57" s="15" t="s">
        <v>90</v>
      </c>
      <c r="B57" s="4" t="s">
        <v>91</v>
      </c>
      <c r="C57" s="28">
        <v>-5</v>
      </c>
      <c r="D57" s="23">
        <v>-5.7</v>
      </c>
      <c r="E57" s="6">
        <f t="shared" si="0"/>
        <v>-0.7000000000000002</v>
      </c>
      <c r="F57" s="6">
        <f t="shared" si="1"/>
        <v>114.00000000000001</v>
      </c>
    </row>
    <row r="58" spans="1:6" ht="15.75">
      <c r="A58" s="15" t="s">
        <v>92</v>
      </c>
      <c r="B58" s="4" t="s">
        <v>93</v>
      </c>
      <c r="C58" s="28">
        <v>2261.3</v>
      </c>
      <c r="D58" s="23">
        <v>676.3</v>
      </c>
      <c r="E58" s="6">
        <f t="shared" si="0"/>
        <v>-1585.0000000000002</v>
      </c>
      <c r="F58" s="6">
        <f t="shared" si="1"/>
        <v>29.90757528855083</v>
      </c>
    </row>
    <row r="59" spans="1:6" ht="31.5">
      <c r="A59" s="14" t="s">
        <v>121</v>
      </c>
      <c r="B59" s="9" t="s">
        <v>122</v>
      </c>
      <c r="C59" s="24">
        <f>C60+C70+C75+C77+C80-0.1</f>
        <v>9009448.700000001</v>
      </c>
      <c r="D59" s="24">
        <f>D60+D70+D75+D77+D80</f>
        <v>10551283.6</v>
      </c>
      <c r="E59" s="5">
        <f t="shared" si="0"/>
        <v>1541834.8999999985</v>
      </c>
      <c r="F59" s="5">
        <f t="shared" si="1"/>
        <v>117.11353215208382</v>
      </c>
    </row>
    <row r="60" spans="1:6" ht="78.75">
      <c r="A60" s="15" t="s">
        <v>123</v>
      </c>
      <c r="B60" s="4" t="s">
        <v>124</v>
      </c>
      <c r="C60" s="23">
        <f>C61+C67+C68+C69</f>
        <v>8952949.3</v>
      </c>
      <c r="D60" s="23">
        <f>D61+D67+D68+D69</f>
        <v>10397497.1</v>
      </c>
      <c r="E60" s="6">
        <f t="shared" si="0"/>
        <v>1444547.7999999989</v>
      </c>
      <c r="F60" s="6">
        <f t="shared" si="1"/>
        <v>116.13488194331669</v>
      </c>
    </row>
    <row r="61" spans="1:6" ht="31.5">
      <c r="A61" s="15" t="s">
        <v>125</v>
      </c>
      <c r="B61" s="4" t="s">
        <v>141</v>
      </c>
      <c r="C61" s="23">
        <f>SUM(C62:C66)</f>
        <v>7216636.7</v>
      </c>
      <c r="D61" s="23">
        <f>SUM(D62:D66)</f>
        <v>7745048.8</v>
      </c>
      <c r="E61" s="6">
        <f t="shared" si="0"/>
        <v>528412.0999999996</v>
      </c>
      <c r="F61" s="6">
        <f t="shared" si="1"/>
        <v>107.32213802587567</v>
      </c>
    </row>
    <row r="62" spans="1:6" ht="31.5">
      <c r="A62" s="15" t="s">
        <v>126</v>
      </c>
      <c r="B62" s="4" t="s">
        <v>142</v>
      </c>
      <c r="C62" s="23">
        <v>7148290.7</v>
      </c>
      <c r="D62" s="23">
        <v>7234129.8</v>
      </c>
      <c r="E62" s="6">
        <f t="shared" si="0"/>
        <v>85839.09999999963</v>
      </c>
      <c r="F62" s="6">
        <f t="shared" si="1"/>
        <v>101.20083392803261</v>
      </c>
    </row>
    <row r="63" spans="1:6" ht="47.25">
      <c r="A63" s="15" t="s">
        <v>127</v>
      </c>
      <c r="B63" s="4" t="s">
        <v>143</v>
      </c>
      <c r="C63" s="23">
        <v>0</v>
      </c>
      <c r="D63" s="23">
        <v>401852</v>
      </c>
      <c r="E63" s="6">
        <f t="shared" si="0"/>
        <v>401852</v>
      </c>
      <c r="F63" s="6"/>
    </row>
    <row r="64" spans="1:6" ht="63" customHeight="1">
      <c r="A64" s="15" t="s">
        <v>144</v>
      </c>
      <c r="B64" s="4" t="s">
        <v>145</v>
      </c>
      <c r="C64" s="23">
        <v>68346</v>
      </c>
      <c r="D64" s="23">
        <v>92772</v>
      </c>
      <c r="E64" s="6">
        <f t="shared" si="0"/>
        <v>24426</v>
      </c>
      <c r="F64" s="6">
        <f t="shared" si="1"/>
        <v>135.73874111140373</v>
      </c>
    </row>
    <row r="65" spans="1:6" ht="63" customHeight="1">
      <c r="A65" s="21" t="s">
        <v>156</v>
      </c>
      <c r="B65" s="30" t="s">
        <v>157</v>
      </c>
      <c r="C65" s="23">
        <v>0</v>
      </c>
      <c r="D65" s="23">
        <v>16295</v>
      </c>
      <c r="E65" s="6">
        <f t="shared" si="0"/>
        <v>16295</v>
      </c>
      <c r="F65" s="6" t="e">
        <f t="shared" si="1"/>
        <v>#DIV/0!</v>
      </c>
    </row>
    <row r="66" spans="1:6" ht="15.75">
      <c r="A66" s="15" t="s">
        <v>146</v>
      </c>
      <c r="B66" s="4" t="s">
        <v>147</v>
      </c>
      <c r="C66" s="23">
        <v>0</v>
      </c>
      <c r="D66" s="23">
        <v>0</v>
      </c>
      <c r="E66" s="6">
        <f t="shared" si="0"/>
        <v>0</v>
      </c>
      <c r="F66" s="6" t="e">
        <f t="shared" si="1"/>
        <v>#DIV/0!</v>
      </c>
    </row>
    <row r="67" spans="1:6" ht="47.25">
      <c r="A67" s="15" t="s">
        <v>128</v>
      </c>
      <c r="B67" s="4" t="s">
        <v>148</v>
      </c>
      <c r="C67" s="23">
        <v>755149.3</v>
      </c>
      <c r="D67" s="23">
        <v>1692780.3</v>
      </c>
      <c r="E67" s="6">
        <f t="shared" si="0"/>
        <v>937631</v>
      </c>
      <c r="F67" s="6">
        <f t="shared" si="1"/>
        <v>224.16498300402318</v>
      </c>
    </row>
    <row r="68" spans="1:6" s="8" customFormat="1" ht="31.5">
      <c r="A68" s="15" t="s">
        <v>129</v>
      </c>
      <c r="B68" s="4" t="s">
        <v>149</v>
      </c>
      <c r="C68" s="23">
        <v>805126</v>
      </c>
      <c r="D68" s="23">
        <v>793093.8</v>
      </c>
      <c r="E68" s="6">
        <f t="shared" si="0"/>
        <v>-12032.199999999953</v>
      </c>
      <c r="F68" s="6">
        <f t="shared" si="1"/>
        <v>98.50555068399233</v>
      </c>
    </row>
    <row r="69" spans="1:6" ht="15.75">
      <c r="A69" s="15" t="s">
        <v>130</v>
      </c>
      <c r="B69" s="4" t="s">
        <v>150</v>
      </c>
      <c r="C69" s="23">
        <v>176037.3</v>
      </c>
      <c r="D69" s="23">
        <v>166574.2</v>
      </c>
      <c r="E69" s="6">
        <f aca="true" t="shared" si="2" ref="E69:E81">D69-C69</f>
        <v>-9463.099999999977</v>
      </c>
      <c r="F69" s="6">
        <f aca="true" t="shared" si="3" ref="F69:F81">D69/C69*100</f>
        <v>94.62437790172879</v>
      </c>
    </row>
    <row r="70" spans="1:6" ht="78.75">
      <c r="A70" s="14" t="s">
        <v>94</v>
      </c>
      <c r="B70" s="9" t="s">
        <v>95</v>
      </c>
      <c r="C70" s="24">
        <f>C71</f>
        <v>43305.3</v>
      </c>
      <c r="D70" s="24">
        <f>D71</f>
        <v>13023.6</v>
      </c>
      <c r="E70" s="5">
        <f t="shared" si="2"/>
        <v>-30281.700000000004</v>
      </c>
      <c r="F70" s="5">
        <f t="shared" si="3"/>
        <v>30.073917049414273</v>
      </c>
    </row>
    <row r="71" spans="1:6" ht="65.25" customHeight="1">
      <c r="A71" s="15" t="s">
        <v>96</v>
      </c>
      <c r="B71" s="4" t="s">
        <v>97</v>
      </c>
      <c r="C71" s="23">
        <f>SUM(C72:C74)</f>
        <v>43305.3</v>
      </c>
      <c r="D71" s="23">
        <f>SUM(D72:D74)</f>
        <v>13023.6</v>
      </c>
      <c r="E71" s="6">
        <f t="shared" si="2"/>
        <v>-30281.700000000004</v>
      </c>
      <c r="F71" s="6">
        <f t="shared" si="3"/>
        <v>30.073917049414273</v>
      </c>
    </row>
    <row r="72" spans="1:6" ht="78" customHeight="1">
      <c r="A72" s="15" t="s">
        <v>98</v>
      </c>
      <c r="B72" s="4" t="s">
        <v>99</v>
      </c>
      <c r="C72" s="23">
        <v>10416.2</v>
      </c>
      <c r="D72" s="23">
        <v>13416.9</v>
      </c>
      <c r="E72" s="6">
        <f t="shared" si="2"/>
        <v>3000.699999999999</v>
      </c>
      <c r="F72" s="6"/>
    </row>
    <row r="73" spans="1:6" ht="141.75" hidden="1">
      <c r="A73" s="15" t="s">
        <v>138</v>
      </c>
      <c r="B73" s="10" t="s">
        <v>135</v>
      </c>
      <c r="C73" s="23">
        <v>0</v>
      </c>
      <c r="D73" s="23"/>
      <c r="E73" s="6">
        <f t="shared" si="2"/>
        <v>0</v>
      </c>
      <c r="F73" s="6" t="e">
        <f t="shared" si="3"/>
        <v>#DIV/0!</v>
      </c>
    </row>
    <row r="74" spans="1:6" ht="220.5">
      <c r="A74" s="15" t="s">
        <v>151</v>
      </c>
      <c r="B74" s="4" t="s">
        <v>100</v>
      </c>
      <c r="C74" s="23">
        <v>32889.1</v>
      </c>
      <c r="D74" s="23">
        <v>-393.3</v>
      </c>
      <c r="E74" s="6">
        <f t="shared" si="2"/>
        <v>-33282.4</v>
      </c>
      <c r="F74" s="6">
        <f t="shared" si="3"/>
        <v>-1.195836918614374</v>
      </c>
    </row>
    <row r="75" spans="1:6" ht="31.5">
      <c r="A75" s="14" t="s">
        <v>101</v>
      </c>
      <c r="B75" s="9" t="s">
        <v>102</v>
      </c>
      <c r="C75" s="24">
        <f>C76</f>
        <v>6481</v>
      </c>
      <c r="D75" s="24">
        <f>D76</f>
        <v>5571.9</v>
      </c>
      <c r="E75" s="5">
        <f t="shared" si="2"/>
        <v>-909.1000000000004</v>
      </c>
      <c r="F75" s="5">
        <f t="shared" si="3"/>
        <v>85.97284369696034</v>
      </c>
    </row>
    <row r="76" spans="1:6" ht="47.25">
      <c r="A76" s="15" t="s">
        <v>103</v>
      </c>
      <c r="B76" s="4" t="s">
        <v>104</v>
      </c>
      <c r="C76" s="28">
        <v>6481</v>
      </c>
      <c r="D76" s="23">
        <v>5571.9</v>
      </c>
      <c r="E76" s="6">
        <f t="shared" si="2"/>
        <v>-909.1000000000004</v>
      </c>
      <c r="F76" s="6">
        <f t="shared" si="3"/>
        <v>85.97284369696034</v>
      </c>
    </row>
    <row r="77" spans="1:6" ht="189.75" customHeight="1">
      <c r="A77" s="14" t="s">
        <v>105</v>
      </c>
      <c r="B77" s="9" t="s">
        <v>106</v>
      </c>
      <c r="C77" s="24">
        <f>C78+C79</f>
        <v>22580.5</v>
      </c>
      <c r="D77" s="24">
        <f>D78+D79</f>
        <v>142534</v>
      </c>
      <c r="E77" s="5">
        <f t="shared" si="2"/>
        <v>119953.5</v>
      </c>
      <c r="F77" s="5">
        <f t="shared" si="3"/>
        <v>631.2260578818007</v>
      </c>
    </row>
    <row r="78" spans="1:6" ht="123.75" customHeight="1">
      <c r="A78" s="15" t="s">
        <v>107</v>
      </c>
      <c r="B78" s="4" t="s">
        <v>108</v>
      </c>
      <c r="C78" s="23">
        <v>5528.4</v>
      </c>
      <c r="D78" s="23">
        <v>78665.5</v>
      </c>
      <c r="E78" s="6">
        <f t="shared" si="2"/>
        <v>73137.1</v>
      </c>
      <c r="F78" s="6">
        <f t="shared" si="3"/>
        <v>1422.9343028724406</v>
      </c>
    </row>
    <row r="79" spans="1:6" ht="63">
      <c r="A79" s="15" t="s">
        <v>109</v>
      </c>
      <c r="B79" s="4" t="s">
        <v>110</v>
      </c>
      <c r="C79" s="23">
        <v>17052.1</v>
      </c>
      <c r="D79" s="23">
        <v>63868.5</v>
      </c>
      <c r="E79" s="6">
        <f t="shared" si="2"/>
        <v>46816.4</v>
      </c>
      <c r="F79" s="6">
        <f t="shared" si="3"/>
        <v>374.5491757613432</v>
      </c>
    </row>
    <row r="80" spans="1:6" ht="94.5">
      <c r="A80" s="14" t="s">
        <v>111</v>
      </c>
      <c r="B80" s="9" t="s">
        <v>112</v>
      </c>
      <c r="C80" s="24">
        <f>C81</f>
        <v>-15867.3</v>
      </c>
      <c r="D80" s="24">
        <f>D81</f>
        <v>-7343</v>
      </c>
      <c r="E80" s="5">
        <f t="shared" si="2"/>
        <v>8524.3</v>
      </c>
      <c r="F80" s="5">
        <f t="shared" si="3"/>
        <v>46.27756455099482</v>
      </c>
    </row>
    <row r="81" spans="1:6" ht="94.5">
      <c r="A81" s="15" t="s">
        <v>113</v>
      </c>
      <c r="B81" s="4" t="s">
        <v>114</v>
      </c>
      <c r="C81" s="23">
        <v>-15867.3</v>
      </c>
      <c r="D81" s="23">
        <v>-7343</v>
      </c>
      <c r="E81" s="6">
        <f t="shared" si="2"/>
        <v>8524.3</v>
      </c>
      <c r="F81" s="6">
        <f t="shared" si="3"/>
        <v>46.27756455099482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Гнездилова</cp:lastModifiedBy>
  <cp:lastPrinted>2018-10-25T02:29:28Z</cp:lastPrinted>
  <dcterms:created xsi:type="dcterms:W3CDTF">2016-04-05T04:35:34Z</dcterms:created>
  <dcterms:modified xsi:type="dcterms:W3CDTF">2018-11-01T02:47:52Z</dcterms:modified>
  <cp:category/>
  <cp:version/>
  <cp:contentType/>
  <cp:contentStatus/>
</cp:coreProperties>
</file>