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2" yWindow="65320" windowWidth="10140" windowHeight="10896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</definedNames>
  <calcPr fullCalcOnLoad="1"/>
</workbook>
</file>

<file path=xl/sharedStrings.xml><?xml version="1.0" encoding="utf-8"?>
<sst xmlns="http://schemas.openxmlformats.org/spreadsheetml/2006/main" count="163" uniqueCount="163">
  <si>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</si>
  <si>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</si>
  <si>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</si>
  <si>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</si>
  <si>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</si>
  <si>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</si>
  <si>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</si>
  <si>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</si>
  <si>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</si>
  <si>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</si>
  <si>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</si>
  <si>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</si>
  <si>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</si>
  <si>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</si>
  <si>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</si>
  <si>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</si>
  <si>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</si>
  <si>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</si>
  <si>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</si>
  <si>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</si>
  <si>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</si>
  <si>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</si>
  <si>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</si>
  <si>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</si>
  <si>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</si>
  <si>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</si>
  <si>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</si>
  <si>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</si>
  <si>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</si>
  <si>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</si>
  <si>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</si>
  <si>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</si>
  <si>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</si>
  <si>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</si>
  <si>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</si>
  <si>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</si>
  <si>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</si>
  <si>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</si>
  <si>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</si>
  <si>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</si>
  <si>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</si>
  <si>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</si>
  <si>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</si>
  <si>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</si>
  <si>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</si>
  <si>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</si>
  <si>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</si>
  <si>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</si>
  <si>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</si>
  <si>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</si>
  <si>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</si>
  <si>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</si>
  <si>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</si>
  <si>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</si>
  <si>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</si>
  <si>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</si>
  <si>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</si>
  <si>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</si>
  <si>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</si>
  <si>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</si>
  <si>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</si>
  <si>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</si>
  <si>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</si>
  <si>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</si>
  <si>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</si>
  <si>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</si>
  <si>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</si>
  <si>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</si>
  <si>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</si>
  <si>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</si>
  <si>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</si>
  <si>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</si>
  <si>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</si>
  <si>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</si>
  <si>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</si>
  <si>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</si>
  <si>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</si>
  <si>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</si>
  <si>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</si>
  <si>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</si>
  <si>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</si>
  <si>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</si>
  <si>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</si>
  <si>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</si>
  <si>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</si>
  <si>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</si>
  <si>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</si>
  <si>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</si>
  <si>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</si>
  <si>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</si>
  <si>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</si>
  <si>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</si>
  <si>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</si>
  <si>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</si>
  <si>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</si>
  <si>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</si>
  <si>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</si>
  <si>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</si>
  <si>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</si>
  <si>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</si>
  <si>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</si>
  <si>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</si>
  <si>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</si>
  <si>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</si>
  <si>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</si>
  <si>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</si>
  <si>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</si>
  <si>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</si>
  <si>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</si>
  <si>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</si>
  <si>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 тыс.руб.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</si>
  <si>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</si>
  <si>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</si>
  <si>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</si>
  <si>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</si>
  <si>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</si>
  <si>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</si>
  <si>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</si>
  <si>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</si>
  <si>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</si>
  <si>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</si>
  <si>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</si>
  <si>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</si>
  <si>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</si>
  <si>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</si>
  <si>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</si>
  <si>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</si>
  <si>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</si>
  <si>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Прочие дотации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</si>
  <si>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</si>
  <si>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</si>
  <si>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</si>
  <si>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</si>
  <si>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</si>
  <si>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</si>
  <si>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00011623000000000140</t>
  </si>
  <si>
    <t>Доходы от возмещения ущерба при возникновении страховых случаев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</si>
  <si>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</si>
  <si>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</si>
  <si>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</si>
  <si>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</si>
  <si>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Денежные взыскания (штрафы) за нарушение бюджетного законодательства  Российской Федерации</t>
  </si>
  <si>
    <t>00020210000000000150</t>
  </si>
  <si>
    <t>00020215001000000150</t>
  </si>
  <si>
    <t>00020215002000000150</t>
  </si>
  <si>
    <t>00020215009000000150</t>
  </si>
  <si>
    <t>00020215213020000150</t>
  </si>
  <si>
    <t>00020215311000000150</t>
  </si>
  <si>
    <t>00020219999000000150</t>
  </si>
  <si>
    <t>00020220000000000150</t>
  </si>
  <si>
    <t>00020230000000000150</t>
  </si>
  <si>
    <t>00020240000000000150</t>
  </si>
  <si>
    <t>00020302000020000150</t>
  </si>
  <si>
    <t>00020302010020000150</t>
  </si>
  <si>
    <t>00020302030020000150</t>
  </si>
  <si>
    <t>00020302040020000150</t>
  </si>
  <si>
    <t>00020702000020000150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</si>
  <si>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</si>
  <si>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00021900000020000150</t>
  </si>
  <si>
    <t>Сведения о поступлении доходов в республиканский бюджет Республики Алтай по видам доходов за 1 полугодие 2019 года в сравнении с 1 полугодием 2018 года</t>
  </si>
  <si>
    <t>Исполнено на 01.07.2018 года</t>
  </si>
  <si>
    <t>Исполнено на 01.07.2019 года</t>
  </si>
  <si>
    <t>00021800000020000150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</si>
</sst>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  <numFmt numFmtId="186" formatCode="_-* #,##0.0\ _₽_-;\-* #,##0.0\ _₽_-;_-* &quot;-&quot;?\ _₽_-;_-@_-"/>
    <numFmt numFmtId="187" formatCode="_-* #,##0.00\ _₽_-;\-* #,##0.00\ _₽_-;_-* &quot;-&quot;?\ _₽_-;_-@_-"/>
    <numFmt numFmtId="188" formatCode="_-* #,##0.000\ _₽_-;\-* #,##0.000\ _₽_-;_-* &quot;-&quot;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7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186" fontId="7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186" fontId="7" fillId="0" borderId="12" xfId="99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wrapText="1"/>
    </xf>
    <xf numFmtId="0" fontId="7" fillId="0" borderId="12" xfId="33" applyNumberFormat="1" applyFont="1" applyFill="1" applyBorder="1" applyAlignment="1" applyProtection="1">
      <alignment horizontal="center" vertical="top" wrapText="1"/>
      <protection/>
    </xf>
    <xf numFmtId="0" fontId="7" fillId="0" borderId="12" xfId="33" applyNumberFormat="1" applyFont="1" applyFill="1" applyBorder="1" applyAlignment="1">
      <alignment horizontal="center" vertical="top" wrapText="1"/>
      <protection/>
    </xf>
    <xf numFmtId="49" fontId="7" fillId="0" borderId="12" xfId="34" applyNumberFormat="1" applyFont="1" applyFill="1" applyBorder="1" applyAlignment="1" applyProtection="1">
      <alignment horizontal="center" vertical="center" wrapText="1"/>
      <protection/>
    </xf>
    <xf numFmtId="49" fontId="7" fillId="0" borderId="12" xfId="34" applyNumberFormat="1" applyFont="1" applyFill="1" applyBorder="1" applyAlignment="1">
      <alignment horizontal="center" vertical="center" wrapText="1"/>
      <protection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6" sqref="K6"/>
    </sheetView>
  </sheetViews>
  <sheetFormatPr defaultColWidth="22.28125" defaultRowHeight="15"/>
  <cols>
    <col min="1" max="1" width="35.421875" style="2" customWidth="1"/>
    <col min="2" max="2" width="25.7109375" style="26" customWidth="1"/>
    <col min="3" max="4" width="18.421875" style="27" customWidth="1"/>
    <col min="5" max="5" width="15.8515625" style="5" customWidth="1"/>
    <col min="6" max="6" width="14.28125" style="5" customWidth="1"/>
    <col min="7" max="231" width="8.7109375" style="1" customWidth="1"/>
    <col min="232" max="232" width="3.57421875" style="1" customWidth="1"/>
    <col min="233" max="16384" width="22.28125" style="1" customWidth="1"/>
  </cols>
  <sheetData>
    <row r="1" spans="1:6" ht="40.5" customHeight="1">
      <c r="A1" s="28" t="s">
        <v>159</v>
      </c>
      <c r="B1" s="29"/>
      <c r="C1" s="29"/>
      <c r="D1" s="29"/>
      <c r="E1" s="29"/>
      <c r="F1" s="30"/>
    </row>
    <row r="2" spans="2:6" ht="15">
      <c r="B2" s="3"/>
      <c r="C2" s="4"/>
      <c r="D2" s="4"/>
      <c r="F2" s="6" t="s">
        <v>110</v>
      </c>
    </row>
    <row r="3" spans="1:6" s="7" customFormat="1" ht="24" customHeight="1">
      <c r="A3" s="31" t="s">
        <v>105</v>
      </c>
      <c r="B3" s="33" t="s">
        <v>106</v>
      </c>
      <c r="C3" s="35" t="s">
        <v>160</v>
      </c>
      <c r="D3" s="35" t="s">
        <v>161</v>
      </c>
      <c r="E3" s="37" t="s">
        <v>107</v>
      </c>
      <c r="F3" s="38"/>
    </row>
    <row r="4" spans="1:6" s="7" customFormat="1" ht="46.5" customHeight="1">
      <c r="A4" s="32"/>
      <c r="B4" s="34"/>
      <c r="C4" s="36"/>
      <c r="D4" s="36"/>
      <c r="E4" s="8" t="s">
        <v>108</v>
      </c>
      <c r="F4" s="9" t="s">
        <v>109</v>
      </c>
    </row>
    <row r="5" spans="1:6" ht="15" customHeight="1">
      <c r="A5" s="10" t="s">
        <v>0</v>
      </c>
      <c r="B5" s="11" t="s">
        <v>1</v>
      </c>
      <c r="C5" s="12">
        <f>C6+C60</f>
        <v>9230224</v>
      </c>
      <c r="D5" s="12">
        <f>D6+D60-0.1</f>
        <v>8778502.9</v>
      </c>
      <c r="E5" s="13">
        <f>D5-C5</f>
        <v>-451721.0999999996</v>
      </c>
      <c r="F5" s="13">
        <f>D5/C5*100</f>
        <v>95.10606568161293</v>
      </c>
    </row>
    <row r="6" spans="1:6" s="18" customFormat="1" ht="30.75">
      <c r="A6" s="14" t="s">
        <v>2</v>
      </c>
      <c r="B6" s="15" t="s">
        <v>3</v>
      </c>
      <c r="C6" s="16">
        <f>C7+C24</f>
        <v>1805580.4</v>
      </c>
      <c r="D6" s="16">
        <f>D7+D24</f>
        <v>1968550.6</v>
      </c>
      <c r="E6" s="17">
        <f aca="true" t="shared" si="0" ref="E6:E70">D6-C6</f>
        <v>162970.2000000002</v>
      </c>
      <c r="F6" s="17">
        <f aca="true" t="shared" si="1" ref="F6:F70">D6/C6*100</f>
        <v>109.025917649527</v>
      </c>
    </row>
    <row r="7" spans="1:6" s="18" customFormat="1" ht="15">
      <c r="A7" s="14" t="s">
        <v>4</v>
      </c>
      <c r="B7" s="15"/>
      <c r="C7" s="16">
        <f>C8+C11+C13+C15+C18+C20+C23</f>
        <v>1705357.7</v>
      </c>
      <c r="D7" s="16">
        <f>D8+D11+D13+D15+D18+D20+D23+0.1</f>
        <v>1866253.7</v>
      </c>
      <c r="E7" s="17">
        <f t="shared" si="0"/>
        <v>160896</v>
      </c>
      <c r="F7" s="17">
        <f t="shared" si="1"/>
        <v>109.43473618467259</v>
      </c>
    </row>
    <row r="8" spans="1:6" ht="16.5" customHeight="1">
      <c r="A8" s="19" t="s">
        <v>5</v>
      </c>
      <c r="B8" s="11" t="s">
        <v>6</v>
      </c>
      <c r="C8" s="12">
        <f>C9+C10</f>
        <v>1271023.8</v>
      </c>
      <c r="D8" s="12">
        <f>D9+D10</f>
        <v>1290556.7</v>
      </c>
      <c r="E8" s="13">
        <f t="shared" si="0"/>
        <v>19532.899999999907</v>
      </c>
      <c r="F8" s="13">
        <f t="shared" si="1"/>
        <v>101.53678475572212</v>
      </c>
    </row>
    <row r="9" spans="1:6" ht="15">
      <c r="A9" s="19" t="s">
        <v>7</v>
      </c>
      <c r="B9" s="11" t="s">
        <v>8</v>
      </c>
      <c r="C9" s="20">
        <v>581104.9</v>
      </c>
      <c r="D9" s="20">
        <v>500450</v>
      </c>
      <c r="E9" s="13">
        <f t="shared" si="0"/>
        <v>-80654.90000000002</v>
      </c>
      <c r="F9" s="13">
        <f t="shared" si="1"/>
        <v>86.12042335213486</v>
      </c>
    </row>
    <row r="10" spans="1:6" ht="15">
      <c r="A10" s="19" t="s">
        <v>9</v>
      </c>
      <c r="B10" s="11" t="s">
        <v>10</v>
      </c>
      <c r="C10" s="20">
        <v>689918.9</v>
      </c>
      <c r="D10" s="20">
        <f>790106.6+0.1</f>
        <v>790106.7</v>
      </c>
      <c r="E10" s="13">
        <f t="shared" si="0"/>
        <v>100187.79999999993</v>
      </c>
      <c r="F10" s="13">
        <f t="shared" si="1"/>
        <v>114.52167783778644</v>
      </c>
    </row>
    <row r="11" spans="1:6" ht="63.75" customHeight="1">
      <c r="A11" s="19" t="s">
        <v>11</v>
      </c>
      <c r="B11" s="11" t="s">
        <v>12</v>
      </c>
      <c r="C11" s="12">
        <f>C12</f>
        <v>319254.1</v>
      </c>
      <c r="D11" s="12">
        <f>D12</f>
        <v>424642.6</v>
      </c>
      <c r="E11" s="13">
        <f t="shared" si="0"/>
        <v>105388.5</v>
      </c>
      <c r="F11" s="13">
        <f t="shared" si="1"/>
        <v>133.01085248396183</v>
      </c>
    </row>
    <row r="12" spans="1:6" ht="50.25" customHeight="1">
      <c r="A12" s="19" t="s">
        <v>13</v>
      </c>
      <c r="B12" s="11" t="s">
        <v>14</v>
      </c>
      <c r="C12" s="20">
        <v>319254.1</v>
      </c>
      <c r="D12" s="20">
        <v>424642.6</v>
      </c>
      <c r="E12" s="13">
        <f t="shared" si="0"/>
        <v>105388.5</v>
      </c>
      <c r="F12" s="13">
        <f t="shared" si="1"/>
        <v>133.01085248396183</v>
      </c>
    </row>
    <row r="13" spans="1:6" ht="30.75">
      <c r="A13" s="19" t="s">
        <v>15</v>
      </c>
      <c r="B13" s="11" t="s">
        <v>16</v>
      </c>
      <c r="C13" s="12">
        <f>C14</f>
        <v>1.4</v>
      </c>
      <c r="D13" s="12">
        <f>D14</f>
        <v>-23.1</v>
      </c>
      <c r="E13" s="13">
        <f t="shared" si="0"/>
        <v>-24.5</v>
      </c>
      <c r="F13" s="13">
        <f t="shared" si="1"/>
        <v>-1650.0000000000005</v>
      </c>
    </row>
    <row r="14" spans="1:6" ht="30.75">
      <c r="A14" s="19" t="s">
        <v>17</v>
      </c>
      <c r="B14" s="11" t="s">
        <v>18</v>
      </c>
      <c r="C14" s="20">
        <v>1.4</v>
      </c>
      <c r="D14" s="20">
        <v>-23.1</v>
      </c>
      <c r="E14" s="13">
        <f t="shared" si="0"/>
        <v>-24.5</v>
      </c>
      <c r="F14" s="13">
        <f t="shared" si="1"/>
        <v>-1650.0000000000005</v>
      </c>
    </row>
    <row r="15" spans="1:6" ht="15">
      <c r="A15" s="19" t="s">
        <v>19</v>
      </c>
      <c r="B15" s="11" t="s">
        <v>20</v>
      </c>
      <c r="C15" s="12">
        <f>C16+C17</f>
        <v>101738</v>
      </c>
      <c r="D15" s="12">
        <f>D16+D17</f>
        <v>138974.3</v>
      </c>
      <c r="E15" s="13">
        <f t="shared" si="0"/>
        <v>37236.29999999999</v>
      </c>
      <c r="F15" s="13">
        <f t="shared" si="1"/>
        <v>136.6001887200456</v>
      </c>
    </row>
    <row r="16" spans="1:6" ht="15">
      <c r="A16" s="19" t="s">
        <v>21</v>
      </c>
      <c r="B16" s="11" t="s">
        <v>22</v>
      </c>
      <c r="C16" s="20">
        <v>77481.1</v>
      </c>
      <c r="D16" s="20">
        <v>103050.6</v>
      </c>
      <c r="E16" s="13">
        <f t="shared" si="0"/>
        <v>25569.5</v>
      </c>
      <c r="F16" s="13">
        <f t="shared" si="1"/>
        <v>133.00095119971195</v>
      </c>
    </row>
    <row r="17" spans="1:6" ht="15">
      <c r="A17" s="19" t="s">
        <v>23</v>
      </c>
      <c r="B17" s="11" t="s">
        <v>24</v>
      </c>
      <c r="C17" s="20">
        <v>24256.9</v>
      </c>
      <c r="D17" s="20">
        <v>35923.7</v>
      </c>
      <c r="E17" s="13">
        <f t="shared" si="0"/>
        <v>11666.799999999996</v>
      </c>
      <c r="F17" s="13">
        <f t="shared" si="1"/>
        <v>148.09683018027857</v>
      </c>
    </row>
    <row r="18" spans="1:6" ht="48" customHeight="1">
      <c r="A18" s="19" t="s">
        <v>25</v>
      </c>
      <c r="B18" s="11" t="s">
        <v>26</v>
      </c>
      <c r="C18" s="12">
        <f>C19</f>
        <v>0.6</v>
      </c>
      <c r="D18" s="12">
        <f>D19</f>
        <v>0.7</v>
      </c>
      <c r="E18" s="13">
        <f t="shared" si="0"/>
        <v>0.09999999999999998</v>
      </c>
      <c r="F18" s="13">
        <f t="shared" si="1"/>
        <v>116.66666666666667</v>
      </c>
    </row>
    <row r="19" spans="1:6" ht="62.25">
      <c r="A19" s="19" t="s">
        <v>27</v>
      </c>
      <c r="B19" s="11" t="s">
        <v>28</v>
      </c>
      <c r="C19" s="20">
        <v>0.6</v>
      </c>
      <c r="D19" s="20">
        <v>0.7</v>
      </c>
      <c r="E19" s="13">
        <f t="shared" si="0"/>
        <v>0.09999999999999998</v>
      </c>
      <c r="F19" s="13">
        <f t="shared" si="1"/>
        <v>116.66666666666667</v>
      </c>
    </row>
    <row r="20" spans="1:6" ht="21" customHeight="1">
      <c r="A20" s="19" t="s">
        <v>29</v>
      </c>
      <c r="B20" s="11" t="s">
        <v>30</v>
      </c>
      <c r="C20" s="12">
        <f>C21+C22</f>
        <v>13338.5</v>
      </c>
      <c r="D20" s="12">
        <f>D21+D22</f>
        <v>12102.300000000001</v>
      </c>
      <c r="E20" s="13">
        <f t="shared" si="0"/>
        <v>-1236.199999999999</v>
      </c>
      <c r="F20" s="13">
        <f t="shared" si="1"/>
        <v>90.73209131461559</v>
      </c>
    </row>
    <row r="21" spans="1:6" ht="140.25">
      <c r="A21" s="19" t="s">
        <v>132</v>
      </c>
      <c r="B21" s="11" t="s">
        <v>133</v>
      </c>
      <c r="C21" s="12">
        <v>617.5</v>
      </c>
      <c r="D21" s="12">
        <v>493.7</v>
      </c>
      <c r="E21" s="13">
        <f>D21-C21</f>
        <v>-123.80000000000001</v>
      </c>
      <c r="F21" s="13">
        <f>D21/C21*100</f>
        <v>79.95141700404858</v>
      </c>
    </row>
    <row r="22" spans="1:6" ht="62.25">
      <c r="A22" s="19" t="s">
        <v>31</v>
      </c>
      <c r="B22" s="11" t="s">
        <v>32</v>
      </c>
      <c r="C22" s="12">
        <v>12721</v>
      </c>
      <c r="D22" s="12">
        <v>11608.6</v>
      </c>
      <c r="E22" s="13">
        <f t="shared" si="0"/>
        <v>-1112.3999999999996</v>
      </c>
      <c r="F22" s="13">
        <f t="shared" si="1"/>
        <v>91.25540444933574</v>
      </c>
    </row>
    <row r="23" spans="1:6" ht="78">
      <c r="A23" s="19" t="s">
        <v>33</v>
      </c>
      <c r="B23" s="11" t="s">
        <v>34</v>
      </c>
      <c r="C23" s="12">
        <v>1.3</v>
      </c>
      <c r="D23" s="12">
        <v>0.1</v>
      </c>
      <c r="E23" s="13">
        <f t="shared" si="0"/>
        <v>-1.2</v>
      </c>
      <c r="F23" s="13">
        <f t="shared" si="1"/>
        <v>7.6923076923076925</v>
      </c>
    </row>
    <row r="24" spans="1:6" s="18" customFormat="1" ht="15">
      <c r="A24" s="14" t="s">
        <v>35</v>
      </c>
      <c r="B24" s="15"/>
      <c r="C24" s="16">
        <f>C25+C31+C35+C38+C41+C43+C57+0.1</f>
        <v>100222.7</v>
      </c>
      <c r="D24" s="16">
        <f>D25+D31+D35+D38+D41+D43+D57</f>
        <v>102296.90000000002</v>
      </c>
      <c r="E24" s="17">
        <f t="shared" si="0"/>
        <v>2074.200000000026</v>
      </c>
      <c r="F24" s="17">
        <f t="shared" si="1"/>
        <v>102.06959102079671</v>
      </c>
    </row>
    <row r="25" spans="1:6" ht="81" customHeight="1">
      <c r="A25" s="19" t="s">
        <v>36</v>
      </c>
      <c r="B25" s="11" t="s">
        <v>37</v>
      </c>
      <c r="C25" s="12">
        <f>C26+C27+C28+C29+C30</f>
        <v>7751.1</v>
      </c>
      <c r="D25" s="12">
        <f>D26+D27+D28+D29+D30</f>
        <v>5121.500000000001</v>
      </c>
      <c r="E25" s="13">
        <f t="shared" si="0"/>
        <v>-2629.5999999999995</v>
      </c>
      <c r="F25" s="13">
        <f t="shared" si="1"/>
        <v>66.07449265265576</v>
      </c>
    </row>
    <row r="26" spans="1:6" ht="140.25" hidden="1">
      <c r="A26" s="19" t="s">
        <v>125</v>
      </c>
      <c r="B26" s="11" t="s">
        <v>126</v>
      </c>
      <c r="C26" s="12">
        <v>0</v>
      </c>
      <c r="D26" s="12">
        <v>0</v>
      </c>
      <c r="E26" s="13">
        <f t="shared" si="0"/>
        <v>0</v>
      </c>
      <c r="F26" s="13" t="e">
        <f t="shared" si="1"/>
        <v>#DIV/0!</v>
      </c>
    </row>
    <row r="27" spans="1:6" ht="46.5">
      <c r="A27" s="19" t="s">
        <v>38</v>
      </c>
      <c r="B27" s="11" t="s">
        <v>39</v>
      </c>
      <c r="C27" s="20">
        <v>108.6</v>
      </c>
      <c r="D27" s="20">
        <v>26.1</v>
      </c>
      <c r="E27" s="13">
        <f t="shared" si="0"/>
        <v>-82.5</v>
      </c>
      <c r="F27" s="13">
        <f t="shared" si="1"/>
        <v>24.033149171270722</v>
      </c>
    </row>
    <row r="28" spans="1:6" ht="172.5" customHeight="1">
      <c r="A28" s="19" t="s">
        <v>40</v>
      </c>
      <c r="B28" s="11" t="s">
        <v>41</v>
      </c>
      <c r="C28" s="20">
        <v>6697.1</v>
      </c>
      <c r="D28" s="20">
        <v>4170.1</v>
      </c>
      <c r="E28" s="13">
        <f t="shared" si="0"/>
        <v>-2527</v>
      </c>
      <c r="F28" s="13">
        <f t="shared" si="1"/>
        <v>62.26725000373297</v>
      </c>
    </row>
    <row r="29" spans="1:6" ht="79.5" customHeight="1">
      <c r="A29" s="19" t="s">
        <v>130</v>
      </c>
      <c r="B29" s="21" t="s">
        <v>131</v>
      </c>
      <c r="C29" s="20">
        <v>1.4</v>
      </c>
      <c r="D29" s="20">
        <v>0</v>
      </c>
      <c r="E29" s="13">
        <f>D29-C29</f>
        <v>-1.4</v>
      </c>
      <c r="F29" s="13">
        <f>D29/C29*100</f>
        <v>0</v>
      </c>
    </row>
    <row r="30" spans="1:6" ht="146.25" customHeight="1">
      <c r="A30" s="19" t="s">
        <v>42</v>
      </c>
      <c r="B30" s="11" t="s">
        <v>43</v>
      </c>
      <c r="C30" s="20">
        <v>944</v>
      </c>
      <c r="D30" s="20">
        <v>925.3</v>
      </c>
      <c r="E30" s="13">
        <f t="shared" si="0"/>
        <v>-18.700000000000045</v>
      </c>
      <c r="F30" s="13">
        <f t="shared" si="1"/>
        <v>98.01906779661016</v>
      </c>
    </row>
    <row r="31" spans="1:6" ht="30.75">
      <c r="A31" s="19" t="s">
        <v>44</v>
      </c>
      <c r="B31" s="11" t="s">
        <v>45</v>
      </c>
      <c r="C31" s="12">
        <f>C32+C33+C34</f>
        <v>21596.1</v>
      </c>
      <c r="D31" s="12">
        <f>D32+D33+D34</f>
        <v>22151.3</v>
      </c>
      <c r="E31" s="13">
        <f t="shared" si="0"/>
        <v>555.2000000000007</v>
      </c>
      <c r="F31" s="13">
        <f t="shared" si="1"/>
        <v>102.57083454883058</v>
      </c>
    </row>
    <row r="32" spans="1:6" ht="30.75">
      <c r="A32" s="19" t="s">
        <v>46</v>
      </c>
      <c r="B32" s="11" t="s">
        <v>47</v>
      </c>
      <c r="C32" s="20">
        <v>3073.6</v>
      </c>
      <c r="D32" s="20">
        <v>2596.8</v>
      </c>
      <c r="E32" s="13">
        <f t="shared" si="0"/>
        <v>-476.7999999999997</v>
      </c>
      <c r="F32" s="13">
        <f t="shared" si="1"/>
        <v>84.48724622592401</v>
      </c>
    </row>
    <row r="33" spans="1:6" ht="17.25" customHeight="1">
      <c r="A33" s="19" t="s">
        <v>48</v>
      </c>
      <c r="B33" s="11" t="s">
        <v>49</v>
      </c>
      <c r="C33" s="20">
        <v>1863.3</v>
      </c>
      <c r="D33" s="20">
        <v>3447</v>
      </c>
      <c r="E33" s="13">
        <f t="shared" si="0"/>
        <v>1583.7</v>
      </c>
      <c r="F33" s="13">
        <f t="shared" si="1"/>
        <v>184.99436483658027</v>
      </c>
    </row>
    <row r="34" spans="1:6" ht="15">
      <c r="A34" s="19" t="s">
        <v>50</v>
      </c>
      <c r="B34" s="11" t="s">
        <v>51</v>
      </c>
      <c r="C34" s="20">
        <v>16659.2</v>
      </c>
      <c r="D34" s="20">
        <v>16107.5</v>
      </c>
      <c r="E34" s="13">
        <f t="shared" si="0"/>
        <v>-551.7000000000007</v>
      </c>
      <c r="F34" s="13">
        <f t="shared" si="1"/>
        <v>96.68831636573184</v>
      </c>
    </row>
    <row r="35" spans="1:6" ht="62.25">
      <c r="A35" s="19" t="s">
        <v>139</v>
      </c>
      <c r="B35" s="11" t="s">
        <v>52</v>
      </c>
      <c r="C35" s="12">
        <f>C36+C37</f>
        <v>4488.3</v>
      </c>
      <c r="D35" s="12">
        <f>D36+D37</f>
        <v>15467.7</v>
      </c>
      <c r="E35" s="13">
        <f t="shared" si="0"/>
        <v>10979.400000000001</v>
      </c>
      <c r="F35" s="13">
        <f t="shared" si="1"/>
        <v>344.622685649355</v>
      </c>
    </row>
    <row r="36" spans="1:6" ht="30.75">
      <c r="A36" s="19" t="s">
        <v>53</v>
      </c>
      <c r="B36" s="11" t="s">
        <v>54</v>
      </c>
      <c r="C36" s="20">
        <v>1915.8</v>
      </c>
      <c r="D36" s="20">
        <v>2279.5</v>
      </c>
      <c r="E36" s="13">
        <f t="shared" si="0"/>
        <v>363.70000000000005</v>
      </c>
      <c r="F36" s="13">
        <f t="shared" si="1"/>
        <v>118.98423635034973</v>
      </c>
    </row>
    <row r="37" spans="1:6" ht="30.75">
      <c r="A37" s="19" t="s">
        <v>55</v>
      </c>
      <c r="B37" s="11" t="s">
        <v>56</v>
      </c>
      <c r="C37" s="20">
        <v>2572.5</v>
      </c>
      <c r="D37" s="20">
        <v>13188.2</v>
      </c>
      <c r="E37" s="13">
        <f t="shared" si="0"/>
        <v>10615.7</v>
      </c>
      <c r="F37" s="13">
        <f t="shared" si="1"/>
        <v>512.6608357628766</v>
      </c>
    </row>
    <row r="38" spans="1:6" ht="46.5">
      <c r="A38" s="19" t="s">
        <v>57</v>
      </c>
      <c r="B38" s="11" t="s">
        <v>58</v>
      </c>
      <c r="C38" s="12">
        <f>C40+C39</f>
        <v>268.7</v>
      </c>
      <c r="D38" s="12">
        <f>D40+D39</f>
        <v>1633.4</v>
      </c>
      <c r="E38" s="13">
        <f t="shared" si="0"/>
        <v>1364.7</v>
      </c>
      <c r="F38" s="13">
        <f t="shared" si="1"/>
        <v>607.8898399702271</v>
      </c>
    </row>
    <row r="39" spans="1:6" ht="138.75" customHeight="1" hidden="1">
      <c r="A39" s="22" t="s">
        <v>122</v>
      </c>
      <c r="B39" s="23" t="s">
        <v>121</v>
      </c>
      <c r="C39" s="12">
        <v>0</v>
      </c>
      <c r="D39" s="12">
        <v>0</v>
      </c>
      <c r="E39" s="13">
        <f t="shared" si="0"/>
        <v>0</v>
      </c>
      <c r="F39" s="13" t="e">
        <f t="shared" si="1"/>
        <v>#DIV/0!</v>
      </c>
    </row>
    <row r="40" spans="1:6" ht="62.25">
      <c r="A40" s="19" t="s">
        <v>59</v>
      </c>
      <c r="B40" s="11" t="s">
        <v>60</v>
      </c>
      <c r="C40" s="20">
        <v>268.7</v>
      </c>
      <c r="D40" s="20">
        <v>1633.4</v>
      </c>
      <c r="E40" s="13">
        <f t="shared" si="0"/>
        <v>1364.7</v>
      </c>
      <c r="F40" s="13">
        <f t="shared" si="1"/>
        <v>607.8898399702271</v>
      </c>
    </row>
    <row r="41" spans="1:6" ht="30.75">
      <c r="A41" s="19" t="s">
        <v>61</v>
      </c>
      <c r="B41" s="11" t="s">
        <v>62</v>
      </c>
      <c r="C41" s="12">
        <f>C42</f>
        <v>40</v>
      </c>
      <c r="D41" s="12">
        <f>D42</f>
        <v>66.5</v>
      </c>
      <c r="E41" s="13">
        <f t="shared" si="0"/>
        <v>26.5</v>
      </c>
      <c r="F41" s="13">
        <f t="shared" si="1"/>
        <v>166.25</v>
      </c>
    </row>
    <row r="42" spans="1:6" ht="78">
      <c r="A42" s="19" t="s">
        <v>63</v>
      </c>
      <c r="B42" s="11" t="s">
        <v>64</v>
      </c>
      <c r="C42" s="20">
        <v>40</v>
      </c>
      <c r="D42" s="20">
        <v>66.5</v>
      </c>
      <c r="E42" s="13">
        <f t="shared" si="0"/>
        <v>26.5</v>
      </c>
      <c r="F42" s="13">
        <f t="shared" si="1"/>
        <v>166.25</v>
      </c>
    </row>
    <row r="43" spans="1:6" ht="30.75">
      <c r="A43" s="19" t="s">
        <v>65</v>
      </c>
      <c r="B43" s="11" t="s">
        <v>66</v>
      </c>
      <c r="C43" s="12">
        <f>C44+C45+C46+C47+C48+C49+C50+C51+C52+C53+C54+C55+C56</f>
        <v>65111.700000000004</v>
      </c>
      <c r="D43" s="12">
        <f>D44+D45+D46+D47+D48+D49+D50+D51+D52+D53+D54+D55+D56</f>
        <v>57816.40000000001</v>
      </c>
      <c r="E43" s="13">
        <f t="shared" si="0"/>
        <v>-7295.299999999996</v>
      </c>
      <c r="F43" s="13">
        <f t="shared" si="1"/>
        <v>88.79571567014838</v>
      </c>
    </row>
    <row r="44" spans="1:6" ht="143.25" customHeight="1">
      <c r="A44" s="19" t="s">
        <v>67</v>
      </c>
      <c r="B44" s="11" t="s">
        <v>68</v>
      </c>
      <c r="C44" s="20">
        <v>74</v>
      </c>
      <c r="D44" s="20">
        <v>37.7</v>
      </c>
      <c r="E44" s="13">
        <f t="shared" si="0"/>
        <v>-36.3</v>
      </c>
      <c r="F44" s="13">
        <f t="shared" si="1"/>
        <v>50.94594594594595</v>
      </c>
    </row>
    <row r="45" spans="1:6" ht="46.5">
      <c r="A45" s="19" t="s">
        <v>140</v>
      </c>
      <c r="B45" s="23" t="s">
        <v>123</v>
      </c>
      <c r="C45" s="20">
        <v>0.2</v>
      </c>
      <c r="D45" s="20">
        <v>0</v>
      </c>
      <c r="E45" s="13">
        <f t="shared" si="0"/>
        <v>-0.2</v>
      </c>
      <c r="F45" s="13">
        <f t="shared" si="1"/>
        <v>0</v>
      </c>
    </row>
    <row r="46" spans="1:6" ht="66" customHeight="1">
      <c r="A46" s="19" t="s">
        <v>141</v>
      </c>
      <c r="B46" s="24" t="s">
        <v>124</v>
      </c>
      <c r="C46" s="20">
        <v>20</v>
      </c>
      <c r="D46" s="20">
        <v>122</v>
      </c>
      <c r="E46" s="13">
        <f t="shared" si="0"/>
        <v>102</v>
      </c>
      <c r="F46" s="13">
        <f t="shared" si="1"/>
        <v>610</v>
      </c>
    </row>
    <row r="47" spans="1:6" ht="36" customHeight="1">
      <c r="A47" s="19" t="s">
        <v>136</v>
      </c>
      <c r="B47" s="24" t="s">
        <v>135</v>
      </c>
      <c r="C47" s="20">
        <v>0</v>
      </c>
      <c r="D47" s="20">
        <v>63</v>
      </c>
      <c r="E47" s="13">
        <f>D47-C47</f>
        <v>63</v>
      </c>
      <c r="F47" s="13" t="e">
        <f>D47/C47*100</f>
        <v>#DIV/0!</v>
      </c>
    </row>
    <row r="48" spans="1:6" ht="207" customHeight="1">
      <c r="A48" s="19" t="s">
        <v>69</v>
      </c>
      <c r="B48" s="11" t="s">
        <v>70</v>
      </c>
      <c r="C48" s="20">
        <v>160.2</v>
      </c>
      <c r="D48" s="20">
        <v>57.7</v>
      </c>
      <c r="E48" s="13">
        <f t="shared" si="0"/>
        <v>-102.49999999999999</v>
      </c>
      <c r="F48" s="13">
        <f t="shared" si="1"/>
        <v>36.017478152309614</v>
      </c>
    </row>
    <row r="49" spans="1:6" ht="46.5">
      <c r="A49" s="19" t="s">
        <v>71</v>
      </c>
      <c r="B49" s="11" t="s">
        <v>72</v>
      </c>
      <c r="C49" s="20">
        <v>77.5</v>
      </c>
      <c r="D49" s="20">
        <v>0.9</v>
      </c>
      <c r="E49" s="13">
        <f t="shared" si="0"/>
        <v>-76.6</v>
      </c>
      <c r="F49" s="13">
        <f t="shared" si="1"/>
        <v>1.1612903225806452</v>
      </c>
    </row>
    <row r="50" spans="1:6" ht="62.25">
      <c r="A50" s="19" t="s">
        <v>73</v>
      </c>
      <c r="B50" s="11" t="s">
        <v>74</v>
      </c>
      <c r="C50" s="20">
        <v>520.5</v>
      </c>
      <c r="D50" s="20">
        <v>395.5</v>
      </c>
      <c r="E50" s="13">
        <f t="shared" si="0"/>
        <v>-125</v>
      </c>
      <c r="F50" s="13">
        <f t="shared" si="1"/>
        <v>75.98463016330452</v>
      </c>
    </row>
    <row r="51" spans="1:6" ht="46.5">
      <c r="A51" s="19" t="s">
        <v>75</v>
      </c>
      <c r="B51" s="11" t="s">
        <v>76</v>
      </c>
      <c r="C51" s="20">
        <v>61992.3</v>
      </c>
      <c r="D51" s="20">
        <v>56368.4</v>
      </c>
      <c r="E51" s="13">
        <f t="shared" si="0"/>
        <v>-5623.9000000000015</v>
      </c>
      <c r="F51" s="13">
        <f t="shared" si="1"/>
        <v>90.9280668728213</v>
      </c>
    </row>
    <row r="52" spans="1:6" ht="76.5" customHeight="1">
      <c r="A52" s="19" t="s">
        <v>77</v>
      </c>
      <c r="B52" s="11" t="s">
        <v>78</v>
      </c>
      <c r="C52" s="20">
        <v>148.1</v>
      </c>
      <c r="D52" s="20">
        <v>6.5</v>
      </c>
      <c r="E52" s="13">
        <f t="shared" si="0"/>
        <v>-141.6</v>
      </c>
      <c r="F52" s="13">
        <f t="shared" si="1"/>
        <v>4.388926401080352</v>
      </c>
    </row>
    <row r="53" spans="1:6" ht="108.75">
      <c r="A53" s="19" t="s">
        <v>79</v>
      </c>
      <c r="B53" s="11" t="s">
        <v>80</v>
      </c>
      <c r="C53" s="20">
        <v>238.7</v>
      </c>
      <c r="D53" s="20">
        <v>309</v>
      </c>
      <c r="E53" s="13">
        <f t="shared" si="0"/>
        <v>70.30000000000001</v>
      </c>
      <c r="F53" s="13">
        <f t="shared" si="1"/>
        <v>129.451193967323</v>
      </c>
    </row>
    <row r="54" spans="1:6" ht="108.75">
      <c r="A54" s="19" t="s">
        <v>81</v>
      </c>
      <c r="B54" s="11" t="s">
        <v>82</v>
      </c>
      <c r="C54" s="20">
        <v>11.9</v>
      </c>
      <c r="D54" s="20">
        <v>0</v>
      </c>
      <c r="E54" s="13">
        <f t="shared" si="0"/>
        <v>-11.9</v>
      </c>
      <c r="F54" s="13">
        <f t="shared" si="1"/>
        <v>0</v>
      </c>
    </row>
    <row r="55" spans="1:6" ht="140.25">
      <c r="A55" s="19" t="s">
        <v>83</v>
      </c>
      <c r="B55" s="11" t="s">
        <v>84</v>
      </c>
      <c r="C55" s="20">
        <v>975</v>
      </c>
      <c r="D55" s="20">
        <v>98.4</v>
      </c>
      <c r="E55" s="13">
        <f t="shared" si="0"/>
        <v>-876.6</v>
      </c>
      <c r="F55" s="13">
        <f t="shared" si="1"/>
        <v>10.092307692307694</v>
      </c>
    </row>
    <row r="56" spans="1:6" ht="46.5">
      <c r="A56" s="19" t="s">
        <v>85</v>
      </c>
      <c r="B56" s="11" t="s">
        <v>86</v>
      </c>
      <c r="C56" s="20">
        <v>893.3</v>
      </c>
      <c r="D56" s="20">
        <v>357.3</v>
      </c>
      <c r="E56" s="13">
        <f t="shared" si="0"/>
        <v>-536</v>
      </c>
      <c r="F56" s="13">
        <f t="shared" si="1"/>
        <v>39.9977611104892</v>
      </c>
    </row>
    <row r="57" spans="1:6" ht="30.75">
      <c r="A57" s="19" t="s">
        <v>87</v>
      </c>
      <c r="B57" s="11" t="s">
        <v>88</v>
      </c>
      <c r="C57" s="12">
        <f>C58+C59</f>
        <v>966.7</v>
      </c>
      <c r="D57" s="12">
        <f>D58+D59</f>
        <v>40.099999999999994</v>
      </c>
      <c r="E57" s="13">
        <f t="shared" si="0"/>
        <v>-926.6</v>
      </c>
      <c r="F57" s="13">
        <f t="shared" si="1"/>
        <v>4.148132823006103</v>
      </c>
    </row>
    <row r="58" spans="1:6" ht="15">
      <c r="A58" s="19" t="s">
        <v>89</v>
      </c>
      <c r="B58" s="11" t="s">
        <v>90</v>
      </c>
      <c r="C58" s="20">
        <v>72.5</v>
      </c>
      <c r="D58" s="20">
        <v>-23.8</v>
      </c>
      <c r="E58" s="13">
        <f t="shared" si="0"/>
        <v>-96.3</v>
      </c>
      <c r="F58" s="13">
        <f t="shared" si="1"/>
        <v>-32.827586206896555</v>
      </c>
    </row>
    <row r="59" spans="1:6" ht="15">
      <c r="A59" s="19" t="s">
        <v>91</v>
      </c>
      <c r="B59" s="11" t="s">
        <v>92</v>
      </c>
      <c r="C59" s="20">
        <v>894.2</v>
      </c>
      <c r="D59" s="20">
        <v>63.9</v>
      </c>
      <c r="E59" s="13">
        <f t="shared" si="0"/>
        <v>-830.3000000000001</v>
      </c>
      <c r="F59" s="13">
        <f t="shared" si="1"/>
        <v>7.146052337284724</v>
      </c>
    </row>
    <row r="60" spans="1:6" ht="30.75">
      <c r="A60" s="14" t="s">
        <v>111</v>
      </c>
      <c r="B60" s="15" t="s">
        <v>112</v>
      </c>
      <c r="C60" s="16">
        <f>C61+C72+C77+C79+C81</f>
        <v>7424643.600000001</v>
      </c>
      <c r="D60" s="16">
        <f>D61+D72+D77+D79+D81</f>
        <v>6809952.4</v>
      </c>
      <c r="E60" s="17">
        <f t="shared" si="0"/>
        <v>-614691.2000000002</v>
      </c>
      <c r="F60" s="17">
        <f t="shared" si="1"/>
        <v>91.72093324452636</v>
      </c>
    </row>
    <row r="61" spans="1:6" ht="78">
      <c r="A61" s="19" t="s">
        <v>113</v>
      </c>
      <c r="B61" s="11" t="s">
        <v>114</v>
      </c>
      <c r="C61" s="12">
        <f>C62+C69+C70+C71</f>
        <v>7277044.4</v>
      </c>
      <c r="D61" s="12">
        <f>D62+D69+D70+D71</f>
        <v>6501348.8</v>
      </c>
      <c r="E61" s="13">
        <f t="shared" si="0"/>
        <v>-775695.6000000006</v>
      </c>
      <c r="F61" s="13">
        <f t="shared" si="1"/>
        <v>89.34051302476593</v>
      </c>
    </row>
    <row r="62" spans="1:6" ht="30.75">
      <c r="A62" s="19" t="s">
        <v>115</v>
      </c>
      <c r="B62" s="11" t="s">
        <v>142</v>
      </c>
      <c r="C62" s="12">
        <f>SUM(C63:C68)</f>
        <v>5286453.2</v>
      </c>
      <c r="D62" s="12">
        <f>SUM(D63:D68)</f>
        <v>5102913</v>
      </c>
      <c r="E62" s="13">
        <f t="shared" si="0"/>
        <v>-183540.2000000002</v>
      </c>
      <c r="F62" s="13">
        <f t="shared" si="1"/>
        <v>96.52810319024483</v>
      </c>
    </row>
    <row r="63" spans="1:6" ht="30.75">
      <c r="A63" s="19" t="s">
        <v>116</v>
      </c>
      <c r="B63" s="11" t="s">
        <v>143</v>
      </c>
      <c r="C63" s="12">
        <v>4822753.2</v>
      </c>
      <c r="D63" s="12">
        <v>4934181</v>
      </c>
      <c r="E63" s="13">
        <f t="shared" si="0"/>
        <v>111427.79999999981</v>
      </c>
      <c r="F63" s="13">
        <f t="shared" si="1"/>
        <v>102.31046034037155</v>
      </c>
    </row>
    <row r="64" spans="1:6" ht="46.5">
      <c r="A64" s="19" t="s">
        <v>117</v>
      </c>
      <c r="B64" s="11" t="s">
        <v>144</v>
      </c>
      <c r="C64" s="12">
        <v>401852</v>
      </c>
      <c r="D64" s="12">
        <v>0</v>
      </c>
      <c r="E64" s="13">
        <f t="shared" si="0"/>
        <v>-401852</v>
      </c>
      <c r="F64" s="13"/>
    </row>
    <row r="65" spans="1:6" ht="78">
      <c r="A65" s="19" t="s">
        <v>137</v>
      </c>
      <c r="B65" s="11" t="s">
        <v>145</v>
      </c>
      <c r="C65" s="12">
        <v>61848</v>
      </c>
      <c r="D65" s="12">
        <v>168732</v>
      </c>
      <c r="E65" s="13">
        <f t="shared" si="0"/>
        <v>106884</v>
      </c>
      <c r="F65" s="13">
        <f t="shared" si="1"/>
        <v>272.8172293364377</v>
      </c>
    </row>
    <row r="66" spans="1:6" ht="78" hidden="1">
      <c r="A66" s="19" t="s">
        <v>134</v>
      </c>
      <c r="B66" s="25" t="s">
        <v>146</v>
      </c>
      <c r="C66" s="12">
        <v>0</v>
      </c>
      <c r="D66" s="12">
        <v>0</v>
      </c>
      <c r="E66" s="13">
        <f t="shared" si="0"/>
        <v>0</v>
      </c>
      <c r="F66" s="13" t="e">
        <f t="shared" si="1"/>
        <v>#DIV/0!</v>
      </c>
    </row>
    <row r="67" spans="1:6" ht="178.5" customHeight="1" hidden="1">
      <c r="A67" s="19" t="s">
        <v>138</v>
      </c>
      <c r="B67" s="11" t="s">
        <v>147</v>
      </c>
      <c r="C67" s="12">
        <v>0</v>
      </c>
      <c r="D67" s="12">
        <v>0</v>
      </c>
      <c r="E67" s="13">
        <f t="shared" si="0"/>
        <v>0</v>
      </c>
      <c r="F67" s="13" t="e">
        <f t="shared" si="1"/>
        <v>#DIV/0!</v>
      </c>
    </row>
    <row r="68" spans="1:6" ht="15" hidden="1">
      <c r="A68" s="19" t="s">
        <v>128</v>
      </c>
      <c r="B68" s="11" t="s">
        <v>148</v>
      </c>
      <c r="C68" s="12">
        <v>0</v>
      </c>
      <c r="D68" s="12">
        <v>0</v>
      </c>
      <c r="E68" s="13">
        <f t="shared" si="0"/>
        <v>0</v>
      </c>
      <c r="F68" s="13" t="e">
        <f t="shared" si="1"/>
        <v>#DIV/0!</v>
      </c>
    </row>
    <row r="69" spans="1:6" ht="46.5">
      <c r="A69" s="19" t="s">
        <v>118</v>
      </c>
      <c r="B69" s="11" t="s">
        <v>149</v>
      </c>
      <c r="C69" s="12">
        <v>1261163.6</v>
      </c>
      <c r="D69" s="12">
        <v>548939.7</v>
      </c>
      <c r="E69" s="13">
        <f t="shared" si="0"/>
        <v>-712223.9000000001</v>
      </c>
      <c r="F69" s="13">
        <f t="shared" si="1"/>
        <v>43.526446529221104</v>
      </c>
    </row>
    <row r="70" spans="1:6" s="18" customFormat="1" ht="30.75">
      <c r="A70" s="19" t="s">
        <v>119</v>
      </c>
      <c r="B70" s="11" t="s">
        <v>150</v>
      </c>
      <c r="C70" s="12">
        <v>567880.1</v>
      </c>
      <c r="D70" s="12">
        <v>671565.8</v>
      </c>
      <c r="E70" s="13">
        <f t="shared" si="0"/>
        <v>103685.70000000007</v>
      </c>
      <c r="F70" s="13">
        <f t="shared" si="1"/>
        <v>118.25837883736374</v>
      </c>
    </row>
    <row r="71" spans="1:6" ht="15">
      <c r="A71" s="19" t="s">
        <v>120</v>
      </c>
      <c r="B71" s="11" t="s">
        <v>151</v>
      </c>
      <c r="C71" s="12">
        <v>161547.5</v>
      </c>
      <c r="D71" s="12">
        <v>177930.3</v>
      </c>
      <c r="E71" s="13">
        <f aca="true" t="shared" si="2" ref="E71:E82">D71-C71</f>
        <v>16382.799999999988</v>
      </c>
      <c r="F71" s="13">
        <f aca="true" t="shared" si="3" ref="F71:F82">D71/C71*100</f>
        <v>110.14116591095498</v>
      </c>
    </row>
    <row r="72" spans="1:6" ht="78">
      <c r="A72" s="14" t="s">
        <v>93</v>
      </c>
      <c r="B72" s="15" t="s">
        <v>94</v>
      </c>
      <c r="C72" s="16">
        <f>C73</f>
        <v>13023.6</v>
      </c>
      <c r="D72" s="16">
        <f>D73</f>
        <v>21081.9</v>
      </c>
      <c r="E72" s="17">
        <f t="shared" si="2"/>
        <v>8058.300000000001</v>
      </c>
      <c r="F72" s="17">
        <f t="shared" si="3"/>
        <v>161.87459688565374</v>
      </c>
    </row>
    <row r="73" spans="1:6" ht="65.25" customHeight="1">
      <c r="A73" s="19" t="s">
        <v>95</v>
      </c>
      <c r="B73" s="11" t="s">
        <v>152</v>
      </c>
      <c r="C73" s="12">
        <f>SUM(C74:C76)</f>
        <v>13023.6</v>
      </c>
      <c r="D73" s="12">
        <f>SUM(D74:D76)</f>
        <v>21081.9</v>
      </c>
      <c r="E73" s="13">
        <f t="shared" si="2"/>
        <v>8058.300000000001</v>
      </c>
      <c r="F73" s="13">
        <f t="shared" si="3"/>
        <v>161.87459688565374</v>
      </c>
    </row>
    <row r="74" spans="1:6" ht="78" customHeight="1">
      <c r="A74" s="19" t="s">
        <v>96</v>
      </c>
      <c r="B74" s="11" t="s">
        <v>153</v>
      </c>
      <c r="C74" s="12">
        <v>13416.9</v>
      </c>
      <c r="D74" s="12">
        <v>11300</v>
      </c>
      <c r="E74" s="13">
        <f t="shared" si="2"/>
        <v>-2116.8999999999996</v>
      </c>
      <c r="F74" s="13">
        <f t="shared" si="3"/>
        <v>84.2221377516416</v>
      </c>
    </row>
    <row r="75" spans="1:6" ht="140.25" hidden="1">
      <c r="A75" s="19" t="s">
        <v>127</v>
      </c>
      <c r="B75" s="11" t="s">
        <v>154</v>
      </c>
      <c r="C75" s="12">
        <v>0</v>
      </c>
      <c r="D75" s="12">
        <v>0</v>
      </c>
      <c r="E75" s="13">
        <f t="shared" si="2"/>
        <v>0</v>
      </c>
      <c r="F75" s="13" t="e">
        <f t="shared" si="3"/>
        <v>#DIV/0!</v>
      </c>
    </row>
    <row r="76" spans="1:6" ht="218.25">
      <c r="A76" s="19" t="s">
        <v>129</v>
      </c>
      <c r="B76" s="11" t="s">
        <v>155</v>
      </c>
      <c r="C76" s="12">
        <v>-393.3</v>
      </c>
      <c r="D76" s="12">
        <v>9781.9</v>
      </c>
      <c r="E76" s="13">
        <f t="shared" si="2"/>
        <v>10175.199999999999</v>
      </c>
      <c r="F76" s="13">
        <f t="shared" si="3"/>
        <v>-2487.1345029239765</v>
      </c>
    </row>
    <row r="77" spans="1:6" ht="30.75">
      <c r="A77" s="14" t="s">
        <v>97</v>
      </c>
      <c r="B77" s="15" t="s">
        <v>98</v>
      </c>
      <c r="C77" s="16">
        <f>C78</f>
        <v>5212</v>
      </c>
      <c r="D77" s="16">
        <f>D78</f>
        <v>5043.6</v>
      </c>
      <c r="E77" s="17">
        <f t="shared" si="2"/>
        <v>-168.39999999999964</v>
      </c>
      <c r="F77" s="17">
        <f t="shared" si="3"/>
        <v>96.76899462778205</v>
      </c>
    </row>
    <row r="78" spans="1:6" ht="46.5">
      <c r="A78" s="19" t="s">
        <v>99</v>
      </c>
      <c r="B78" s="11" t="s">
        <v>156</v>
      </c>
      <c r="C78" s="20">
        <v>5212</v>
      </c>
      <c r="D78" s="20">
        <v>5043.6</v>
      </c>
      <c r="E78" s="13">
        <f t="shared" si="2"/>
        <v>-168.39999999999964</v>
      </c>
      <c r="F78" s="13">
        <f t="shared" si="3"/>
        <v>96.76899462778205</v>
      </c>
    </row>
    <row r="79" spans="1:6" ht="189.75" customHeight="1">
      <c r="A79" s="14" t="s">
        <v>100</v>
      </c>
      <c r="B79" s="15" t="s">
        <v>101</v>
      </c>
      <c r="C79" s="16">
        <f>C80</f>
        <v>134277.9</v>
      </c>
      <c r="D79" s="16">
        <f>D80</f>
        <v>390582.4</v>
      </c>
      <c r="E79" s="17">
        <f t="shared" si="2"/>
        <v>256304.50000000003</v>
      </c>
      <c r="F79" s="17">
        <f t="shared" si="3"/>
        <v>290.876160559556</v>
      </c>
    </row>
    <row r="80" spans="1:6" ht="156">
      <c r="A80" s="22" t="s">
        <v>157</v>
      </c>
      <c r="B80" s="11" t="s">
        <v>162</v>
      </c>
      <c r="C80" s="12">
        <v>134277.9</v>
      </c>
      <c r="D80" s="12">
        <v>390582.4</v>
      </c>
      <c r="E80" s="13">
        <f>D80-C80</f>
        <v>256304.50000000003</v>
      </c>
      <c r="F80" s="13">
        <f>D80/C80*100</f>
        <v>290.876160559556</v>
      </c>
    </row>
    <row r="81" spans="1:6" ht="93">
      <c r="A81" s="14" t="s">
        <v>102</v>
      </c>
      <c r="B81" s="15" t="s">
        <v>103</v>
      </c>
      <c r="C81" s="16">
        <f>C82</f>
        <v>-4914.3</v>
      </c>
      <c r="D81" s="16">
        <f>D82</f>
        <v>-108104.3</v>
      </c>
      <c r="E81" s="17">
        <f t="shared" si="2"/>
        <v>-103190</v>
      </c>
      <c r="F81" s="17">
        <f t="shared" si="3"/>
        <v>2199.7904075860242</v>
      </c>
    </row>
    <row r="82" spans="1:6" ht="93">
      <c r="A82" s="19" t="s">
        <v>104</v>
      </c>
      <c r="B82" s="11" t="s">
        <v>158</v>
      </c>
      <c r="C82" s="12">
        <v>-4914.3</v>
      </c>
      <c r="D82" s="12">
        <v>-108104.3</v>
      </c>
      <c r="E82" s="13">
        <f t="shared" si="2"/>
        <v>-103190</v>
      </c>
      <c r="F82" s="13">
        <f t="shared" si="3"/>
        <v>2199.7904075860242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6" right="0.2362204724409449" top="0.31496062992125984" bottom="0.2362204724409449" header="0.15748031496062992" footer="0.1968503937007874"/>
  <pageSetup firstPageNumber="2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Лунина</cp:lastModifiedBy>
  <cp:lastPrinted>2019-04-16T08:28:08Z</cp:lastPrinted>
  <dcterms:created xsi:type="dcterms:W3CDTF">2016-04-05T04:35:34Z</dcterms:created>
  <dcterms:modified xsi:type="dcterms:W3CDTF">2019-07-16T03:57:16Z</dcterms:modified>
  <cp:category/>
  <cp:version/>
  <cp:contentType/>
  <cp:contentStatus/>
</cp:coreProperties>
</file>