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Бухгалтерского учета и отчетности\ОТДЕЛ\Иванова\для Гнездиловой Оли\2019\приказ 132-п по Открытости\9 месяцев\"/>
    </mc:Choice>
  </mc:AlternateContent>
  <bookViews>
    <workbookView xWindow="0" yWindow="0" windowWidth="19200" windowHeight="12090" activeTab="1"/>
  </bookViews>
  <sheets>
    <sheet name="1" sheetId="1" r:id="rId1"/>
    <sheet name="Лист1" sheetId="2" r:id="rId2"/>
  </sheets>
  <definedNames>
    <definedName name="_xlnm.Print_Titles" localSheetId="0">'1'!$3:$4</definedName>
    <definedName name="_xlnm.Print_Area" localSheetId="0">'1'!$A$1:$F$78</definedName>
  </definedNames>
  <calcPr calcId="162913" fullPrecision="0"/>
</workbook>
</file>

<file path=xl/calcChain.xml><?xml version="1.0" encoding="utf-8"?>
<calcChain xmlns="http://schemas.openxmlformats.org/spreadsheetml/2006/main">
  <c r="C59" i="2" l="1"/>
  <c r="C74" i="2"/>
  <c r="C65" i="2"/>
  <c r="C52" i="2"/>
  <c r="C49" i="2"/>
  <c r="C41" i="2"/>
  <c r="C36" i="2"/>
  <c r="C31" i="2"/>
  <c r="C21" i="2"/>
  <c r="C17" i="2"/>
  <c r="C14" i="2"/>
  <c r="C5" i="2"/>
  <c r="E76" i="2"/>
  <c r="E75" i="2"/>
  <c r="E71" i="2"/>
  <c r="E67" i="2"/>
  <c r="E64" i="2"/>
  <c r="E61" i="2"/>
  <c r="E60" i="2"/>
  <c r="E58" i="2"/>
  <c r="E55" i="2"/>
  <c r="E53" i="2"/>
  <c r="E51" i="2"/>
  <c r="E48" i="2"/>
  <c r="E46" i="2"/>
  <c r="E45" i="2"/>
  <c r="E42" i="2"/>
  <c r="E40" i="2"/>
  <c r="E35" i="2"/>
  <c r="E33" i="2"/>
  <c r="E32" i="2"/>
  <c r="E29" i="2"/>
  <c r="E23" i="2"/>
  <c r="E18" i="2"/>
  <c r="E16" i="2"/>
  <c r="E11" i="2"/>
  <c r="E13" i="2"/>
  <c r="D77" i="2"/>
  <c r="D74" i="2" s="1"/>
  <c r="E73" i="2"/>
  <c r="D72" i="2"/>
  <c r="D70" i="2"/>
  <c r="D69" i="2"/>
  <c r="D65" i="2" s="1"/>
  <c r="E66" i="2"/>
  <c r="E62" i="2"/>
  <c r="D59" i="2"/>
  <c r="E57" i="2"/>
  <c r="D56" i="2"/>
  <c r="E54" i="2"/>
  <c r="D52" i="2"/>
  <c r="E50" i="2"/>
  <c r="D49" i="2"/>
  <c r="E49" i="2" s="1"/>
  <c r="D43" i="2"/>
  <c r="E39" i="2"/>
  <c r="E38" i="2"/>
  <c r="E37" i="2"/>
  <c r="D36" i="2"/>
  <c r="E34" i="2"/>
  <c r="D31" i="2"/>
  <c r="E30" i="2"/>
  <c r="E26" i="2"/>
  <c r="E25" i="2"/>
  <c r="E22" i="2"/>
  <c r="D21" i="2"/>
  <c r="D17" i="2"/>
  <c r="D14" i="2"/>
  <c r="E10" i="2"/>
  <c r="D6" i="2"/>
  <c r="E69" i="2" l="1"/>
  <c r="E59" i="2"/>
  <c r="E14" i="2"/>
  <c r="C78" i="2"/>
  <c r="E7" i="2"/>
  <c r="E9" i="2"/>
  <c r="E12" i="2"/>
  <c r="E19" i="2"/>
  <c r="E24" i="2"/>
  <c r="E52" i="2"/>
  <c r="E8" i="2"/>
  <c r="E47" i="2"/>
  <c r="E68" i="2"/>
  <c r="E43" i="2"/>
  <c r="E72" i="2"/>
  <c r="E15" i="2"/>
  <c r="D41" i="2"/>
  <c r="E63" i="2"/>
  <c r="E70" i="2"/>
  <c r="E36" i="2"/>
  <c r="E28" i="2"/>
  <c r="E20" i="2"/>
  <c r="E31" i="2"/>
  <c r="E44" i="2"/>
  <c r="E56" i="2"/>
  <c r="E21" i="2"/>
  <c r="E27" i="2"/>
  <c r="E74" i="2"/>
  <c r="E65" i="2"/>
  <c r="D5" i="2"/>
  <c r="E6" i="2"/>
  <c r="E17" i="2"/>
  <c r="E77" i="2"/>
  <c r="F7" i="1"/>
  <c r="F8" i="1"/>
  <c r="F9" i="1"/>
  <c r="F10" i="1"/>
  <c r="F11" i="1"/>
  <c r="F12" i="1"/>
  <c r="F13" i="1"/>
  <c r="F15" i="1"/>
  <c r="F16" i="1"/>
  <c r="F18" i="1"/>
  <c r="F19" i="1"/>
  <c r="F20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7" i="1"/>
  <c r="F38" i="1"/>
  <c r="F39" i="1"/>
  <c r="F40" i="1"/>
  <c r="F42" i="1"/>
  <c r="F44" i="1"/>
  <c r="F45" i="1"/>
  <c r="F46" i="1"/>
  <c r="F47" i="1"/>
  <c r="F48" i="1"/>
  <c r="F50" i="1"/>
  <c r="F51" i="1"/>
  <c r="F53" i="1"/>
  <c r="F54" i="1"/>
  <c r="F55" i="1"/>
  <c r="F57" i="1"/>
  <c r="F58" i="1"/>
  <c r="F60" i="1"/>
  <c r="F61" i="1"/>
  <c r="F62" i="1"/>
  <c r="F63" i="1"/>
  <c r="F64" i="1"/>
  <c r="F66" i="1"/>
  <c r="F67" i="1"/>
  <c r="F68" i="1"/>
  <c r="F71" i="1"/>
  <c r="F73" i="1"/>
  <c r="F75" i="1"/>
  <c r="F76" i="1"/>
  <c r="D69" i="1"/>
  <c r="F69" i="1" s="1"/>
  <c r="D77" i="1"/>
  <c r="F77" i="1" s="1"/>
  <c r="D56" i="1"/>
  <c r="D52" i="1" s="1"/>
  <c r="E52" i="1" s="1"/>
  <c r="D43" i="1"/>
  <c r="F43" i="1" s="1"/>
  <c r="D65" i="1"/>
  <c r="E65" i="1" s="1"/>
  <c r="D72" i="1"/>
  <c r="E72" i="1" s="1"/>
  <c r="D70" i="1"/>
  <c r="E70" i="1" s="1"/>
  <c r="D6" i="1"/>
  <c r="E6" i="1" s="1"/>
  <c r="E10" i="1"/>
  <c r="D74" i="1"/>
  <c r="F74" i="1" s="1"/>
  <c r="D59" i="1"/>
  <c r="E59" i="1" s="1"/>
  <c r="D49" i="1"/>
  <c r="F49" i="1" s="1"/>
  <c r="D36" i="1"/>
  <c r="E36" i="1" s="1"/>
  <c r="D31" i="1"/>
  <c r="D21" i="1"/>
  <c r="E21" i="1" s="1"/>
  <c r="D17" i="1"/>
  <c r="E17" i="1" s="1"/>
  <c r="D14" i="1"/>
  <c r="E14" i="1" s="1"/>
  <c r="C78" i="1"/>
  <c r="E7" i="1"/>
  <c r="E8" i="1"/>
  <c r="E9" i="1"/>
  <c r="E11" i="1"/>
  <c r="E12" i="1"/>
  <c r="E13" i="1"/>
  <c r="E15" i="1"/>
  <c r="E16" i="1"/>
  <c r="E18" i="1"/>
  <c r="E19" i="1"/>
  <c r="E20" i="1"/>
  <c r="E22" i="1"/>
  <c r="E23" i="1"/>
  <c r="E24" i="1"/>
  <c r="E25" i="1"/>
  <c r="E26" i="1"/>
  <c r="E27" i="1"/>
  <c r="E28" i="1"/>
  <c r="E29" i="1"/>
  <c r="E30" i="1"/>
  <c r="E32" i="1"/>
  <c r="E33" i="1"/>
  <c r="E34" i="1"/>
  <c r="E35" i="1"/>
  <c r="E37" i="1"/>
  <c r="E38" i="1"/>
  <c r="E39" i="1"/>
  <c r="E40" i="1"/>
  <c r="E42" i="1"/>
  <c r="E44" i="1"/>
  <c r="E45" i="1"/>
  <c r="E46" i="1"/>
  <c r="E47" i="1"/>
  <c r="E48" i="1"/>
  <c r="E50" i="1"/>
  <c r="E51" i="1"/>
  <c r="E53" i="1"/>
  <c r="E54" i="1"/>
  <c r="E55" i="1"/>
  <c r="E57" i="1"/>
  <c r="E58" i="1"/>
  <c r="E60" i="1"/>
  <c r="E61" i="1"/>
  <c r="E62" i="1"/>
  <c r="E63" i="1"/>
  <c r="E64" i="1"/>
  <c r="E66" i="1"/>
  <c r="E67" i="1"/>
  <c r="E68" i="1"/>
  <c r="E71" i="1"/>
  <c r="E73" i="1"/>
  <c r="E75" i="1"/>
  <c r="E76" i="1"/>
  <c r="E77" i="1"/>
  <c r="E31" i="1"/>
  <c r="D5" i="1" l="1"/>
  <c r="F70" i="1"/>
  <c r="F14" i="1"/>
  <c r="F6" i="1"/>
  <c r="E43" i="1"/>
  <c r="F65" i="1"/>
  <c r="F21" i="1"/>
  <c r="F17" i="1"/>
  <c r="F59" i="1"/>
  <c r="F72" i="1"/>
  <c r="F56" i="1"/>
  <c r="F52" i="1"/>
  <c r="F36" i="1"/>
  <c r="D78" i="2"/>
  <c r="E41" i="2"/>
  <c r="E56" i="1"/>
  <c r="E69" i="1"/>
  <c r="D41" i="1"/>
  <c r="F41" i="1" s="1"/>
  <c r="E74" i="1"/>
  <c r="E5" i="1" l="1"/>
  <c r="F5" i="1"/>
  <c r="E78" i="2"/>
  <c r="E5" i="2"/>
  <c r="E41" i="1"/>
  <c r="D78" i="1"/>
  <c r="F78" i="1" s="1"/>
  <c r="E49" i="1"/>
  <c r="E78" i="1" l="1"/>
</calcChain>
</file>

<file path=xl/sharedStrings.xml><?xml version="1.0" encoding="utf-8"?>
<sst xmlns="http://schemas.openxmlformats.org/spreadsheetml/2006/main" count="306" uniqueCount="154">
  <si>
    <t>Наименование показателя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</si>
  <si>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</si>
  <si>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</si>
  <si>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</si>
  <si>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</si>
  <si>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</si>
  <si>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</si>
  <si>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</si>
  <si>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</si>
  <si>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</si>
  <si>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</si>
  <si>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</si>
  <si>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</si>
  <si>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Резервные фонды</t>
  </si>
  <si>
    <t>0111</t>
  </si>
  <si>
    <t>Прикладные научные исследования в области общегосударственных вопросов</t>
  </si>
  <si>
    <t>0112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</si>
  <si>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</si>
  <si>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</si>
  <si>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</si>
  <si>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</si>
  <si>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</si>
  <si>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</si>
  <si>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Мобилизационная подготовка экономики</t>
  </si>
  <si>
    <t>0204</t>
  </si>
  <si>
    <t>Национальная 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</si>
  <si>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</si>
  <si>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</si>
  <si>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</si>
  <si>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</si>
  <si>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</si>
  <si>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Другие вопросы в области национальной  безопасности и правоохранительной деятельности</t>
  </si>
  <si>
    <t>0314</t>
  </si>
  <si>
    <t>Национальная  экономика</t>
  </si>
  <si>
    <t>0400</t>
  </si>
  <si>
    <t>Общеэкономические вопросы</t>
  </si>
  <si>
    <t>0401</t>
  </si>
  <si>
    <t>Сельское хозяйство и рыболовство</t>
  </si>
  <si>
    <t>0405</t>
  </si>
  <si>
    <t>Водное хозяйство</t>
  </si>
  <si>
    <t>0406</t>
  </si>
  <si>
    <t>Лесное хозяйство</t>
  </si>
  <si>
    <t>0407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</si>
  <si>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</si>
  <si>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</si>
  <si>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</si>
  <si>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</si>
  <si>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</si>
  <si>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</si>
  <si>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Прикладные научные исследования в области национальной экономики</t>
  </si>
  <si>
    <t>0411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</si>
  <si>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</si>
  <si>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</si>
  <si>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</si>
  <si>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</si>
  <si>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</si>
  <si>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</si>
  <si>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</si>
  <si>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</si>
  <si>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</si>
  <si>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</si>
  <si>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</si>
  <si>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</si>
  <si>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Охрана окружающей среды</t>
  </si>
  <si>
    <t>0600</t>
  </si>
  <si>
    <t>Экологический контроль</t>
  </si>
  <si>
    <t>0601</t>
  </si>
  <si>
    <t>Сбор, удаление отходов и очистка сточных вод</t>
  </si>
  <si>
    <t>0602</t>
  </si>
  <si>
    <t>Охрана объектов растительного и животного мира и среды их обитания</t>
  </si>
  <si>
    <t>0603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</si>
  <si>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</si>
  <si>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</si>
  <si>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</si>
  <si>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</si>
  <si>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</si>
  <si>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</si>
  <si>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</si>
  <si>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</si>
  <si>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</si>
  <si>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</si>
  <si>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Среднее профессиональное образование</t>
  </si>
  <si>
    <t>0704</t>
  </si>
  <si>
    <t>Профессиональная подготовка, переподготовка и повышение квалификации</t>
  </si>
  <si>
    <t>0705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</si>
  <si>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</si>
  <si>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</si>
  <si>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</si>
  <si>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</si>
  <si>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0800</t>
  </si>
  <si>
    <t xml:space="preserve">Культура </t>
  </si>
  <si>
    <t>0801</t>
  </si>
  <si>
    <t xml:space="preserve">Другие вопросы в области культуры, кинематографии </t>
  </si>
  <si>
    <t>0804</t>
  </si>
  <si>
    <t>Здравоохранение</t>
  </si>
  <si>
    <t>0900</t>
  </si>
  <si>
    <t>Стационарная медицинская помощь</t>
  </si>
  <si>
    <t>0901</t>
  </si>
  <si>
    <t>Амбулаторная помощь</t>
  </si>
  <si>
    <t>0902</t>
  </si>
  <si>
    <t>Медицинская помощь в дневных стационарах всех типов</t>
  </si>
  <si>
    <t>0903</t>
  </si>
  <si>
    <t>Скорая медицинская помощь</t>
  </si>
  <si>
    <t>0904</t>
  </si>
  <si>
    <t>Заготовка, переработка, хранение и обеспечение безопасности донорской крови и ее компонентов</t>
  </si>
  <si>
    <t>0906</t>
  </si>
  <si>
    <t>Другие вопросы в области здравоохранения</t>
  </si>
  <si>
    <t>0909</t>
  </si>
  <si>
    <t>Социальная политика</t>
  </si>
  <si>
    <t>1000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</si>
  <si>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</si>
  <si>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</si>
  <si>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</si>
  <si>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</si>
  <si>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</si>
  <si>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</si>
  <si>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</si>
  <si>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</si>
  <si>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</si>
  <si>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</si>
  <si>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</si>
  <si>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</si>
  <si>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</si>
  <si>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</si>
  <si>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</si>
  <si>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</si>
  <si>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Спорт высших достижений</t>
  </si>
  <si>
    <t>1103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</si>
  <si>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</si>
  <si>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</si>
  <si>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</si>
  <si>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</si>
  <si>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Периодическая печать и издательства</t>
  </si>
  <si>
    <t>1202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</si>
  <si>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</si>
  <si>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</si>
  <si>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</si>
  <si>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</si>
  <si>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</si>
  <si>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</si>
  <si>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</si>
  <si>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</si>
  <si>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</si>
  <si>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</si>
  <si>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Прочие межбюджетные трансферты общего характера</t>
  </si>
  <si>
    <t>1403</t>
  </si>
  <si>
    <t>(тыс.рублей)</t>
  </si>
  <si>
    <t>Культура, кинематография</t>
  </si>
  <si>
    <r>
      <t xml:space="preserve"> 2019 год           Закон РА от 17.12.18 № 75-РЗ     (</t>
    </r>
    <r>
      <rPr>
        <i/>
        <sz val="12"/>
        <rFont val="Times New Roman"/>
        <family val="1"/>
        <charset val="204"/>
      </rPr>
      <t>в ред. от 04.04.19 № 18-РЗ</t>
    </r>
    <r>
      <rPr>
        <sz val="12"/>
        <rFont val="Times New Roman"/>
        <family val="1"/>
        <charset val="204"/>
      </rPr>
      <t>)</t>
    </r>
  </si>
  <si>
    <t>Процент исполнения</t>
  </si>
  <si>
    <t>Всего</t>
  </si>
  <si>
    <t>Сведения об исполнении республиканского бюджета Республики Алтай за 9 месяцев 2019 год по расходам в разрезе разделов и подразделов классификации расходов в сравнении с запланированными значениями на 2019 год</t>
  </si>
  <si>
    <t>Исполнено на 01.10.2019</t>
  </si>
  <si>
    <t>Уточненный план на 01.10.2019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</si>
</sst>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\ _₽_-;\-* #,##0.00\ _₽_-;_-* &quot;-&quot;??\ _₽_-;_-@_-"/>
    <numFmt numFmtId="164" formatCode="_-* #,##0.00_р_._-;\-* #,##0.00_р_._-;_-* &quot;-&quot;??_р_._-;_-@_-"/>
    <numFmt numFmtId="165" formatCode="0.0"/>
    <numFmt numFmtId="166" formatCode="#,##0.0"/>
    <numFmt numFmtId="167" formatCode="_-* #,##0.0\ _₽_-;\-* #,##0.0\ _₽_-;_-* &quot;-&quot;??\ _₽_-;_-@_-"/>
    <numFmt numFmtId="168" formatCode="_-* #,##0.0\ _₽_-;\-* #,##0.0\ _₽_-;_-* &quot;-&quot;?\ _₽_-;_-@_-"/>
  </numFmts>
  <fonts count="16" x14ac:knownFonts="1">
    <font>
      <sz val="10"/>
      <name val="Arial Cyr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1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i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Arial"/>
    </font>
    <font>
      <sz val="8"/>
      <name val="Times New Roman"/>
      <family val="1"/>
      <charset val="204"/>
    </font>
    <font>
      <b/>
      <sz val="11"/>
      <color rgb="FF000000"/>
      <name val="Arial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CE6F2"/>
      </patternFill>
    </fill>
    <fill>
      <patternFill patternType="solid">
        <fgColor rgb="FFF1F5F9"/>
      </patternFill>
    </fill>
    <fill>
      <patternFill patternType="solid">
        <fgColor rgb="FFFFD5AB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9CDE5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B9CDE5"/>
      </right>
      <top/>
      <bottom style="thin">
        <color rgb="FFB9CDE5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  <border>
      <left style="thin">
        <color rgb="FFFAC090"/>
      </left>
      <right/>
      <top style="medium">
        <color rgb="FFFAC090"/>
      </top>
      <bottom style="medium">
        <color rgb="FFFAC090"/>
      </bottom>
      <diagonal/>
    </border>
    <border>
      <left/>
      <right/>
      <top style="medium">
        <color rgb="FFFAC090"/>
      </top>
      <bottom style="medium">
        <color rgb="FFFAC090"/>
      </bottom>
      <diagonal/>
    </border>
  </borders>
  <cellStyleXfs count="115">
    <xf numFmtId="0" fontId="0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164" fontId="9" fillId="0" borderId="0" applyFont="0" applyFill="0" applyBorder="0" applyAlignment="0" applyProtection="0"/>
    <xf numFmtId="0" fontId="10" fillId="0" borderId="0"/>
    <xf numFmtId="43" fontId="1" fillId="0" borderId="0" applyFont="0" applyFill="0" applyBorder="0" applyAlignment="0" applyProtection="0"/>
    <xf numFmtId="49" fontId="13" fillId="3" borderId="7">
      <alignment horizontal="center" vertical="top" shrinkToFit="1"/>
    </xf>
    <xf numFmtId="4" fontId="13" fillId="3" borderId="8">
      <alignment horizontal="right" vertical="top" shrinkToFit="1"/>
    </xf>
    <xf numFmtId="49" fontId="13" fillId="4" borderId="9">
      <alignment horizontal="center" vertical="top" shrinkToFit="1"/>
    </xf>
    <xf numFmtId="4" fontId="13" fillId="4" borderId="10">
      <alignment horizontal="right" vertical="top" shrinkToFit="1"/>
    </xf>
    <xf numFmtId="0" fontId="15" fillId="5" borderId="11"/>
    <xf numFmtId="4" fontId="15" fillId="5" borderId="12">
      <alignment horizontal="right" shrinkToFit="1"/>
    </xf>
  </cellStyleXfs>
  <cellXfs count="29">
    <xf numFmtId="0" fontId="0" fillId="0" borderId="0" xfId="0"/>
    <xf numFmtId="0" fontId="3" fillId="2" borderId="0" xfId="0" applyFont="1" applyFill="1"/>
    <xf numFmtId="49" fontId="3" fillId="2" borderId="0" xfId="0" applyNumberFormat="1" applyFont="1" applyFill="1"/>
    <xf numFmtId="0" fontId="2" fillId="2" borderId="0" xfId="0" applyFont="1" applyFill="1"/>
    <xf numFmtId="0" fontId="6" fillId="2" borderId="0" xfId="0" applyFont="1" applyFill="1" applyAlignment="1">
      <alignment horizontal="right"/>
    </xf>
    <xf numFmtId="0" fontId="3" fillId="0" borderId="1" xfId="0" applyFont="1" applyBorder="1" applyAlignment="1">
      <alignment horizontal="justify" wrapText="1"/>
    </xf>
    <xf numFmtId="0" fontId="2" fillId="2" borderId="1" xfId="0" applyFont="1" applyFill="1" applyBorder="1"/>
    <xf numFmtId="49" fontId="3" fillId="2" borderId="1" xfId="0" applyNumberFormat="1" applyFont="1" applyFill="1" applyBorder="1" applyAlignment="1">
      <alignment horizontal="center" vertical="center"/>
    </xf>
    <xf numFmtId="167" fontId="12" fillId="0" borderId="1" xfId="108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vertical="center"/>
    </xf>
    <xf numFmtId="167" fontId="3" fillId="2" borderId="1" xfId="108" applyNumberFormat="1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vertical="center"/>
    </xf>
    <xf numFmtId="167" fontId="2" fillId="2" borderId="1" xfId="108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vertical="center"/>
    </xf>
    <xf numFmtId="166" fontId="3" fillId="0" borderId="1" xfId="0" applyNumberFormat="1" applyFont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/>
    </xf>
    <xf numFmtId="0" fontId="14" fillId="2" borderId="0" xfId="0" applyFont="1" applyFill="1"/>
    <xf numFmtId="168" fontId="14" fillId="2" borderId="0" xfId="0" applyNumberFormat="1" applyFont="1" applyFill="1"/>
    <xf numFmtId="0" fontId="3" fillId="2" borderId="4" xfId="0" applyFont="1" applyFill="1" applyBorder="1" applyAlignment="1">
      <alignment horizontal="center" vertical="center" wrapText="1" shrinkToFit="1"/>
    </xf>
    <xf numFmtId="0" fontId="3" fillId="2" borderId="6" xfId="0" applyFont="1" applyFill="1" applyBorder="1" applyAlignment="1">
      <alignment horizontal="center" vertical="center" wrapText="1" shrinkToFit="1"/>
    </xf>
    <xf numFmtId="0" fontId="2" fillId="2" borderId="2" xfId="0" applyFont="1" applyFill="1" applyBorder="1" applyAlignment="1">
      <alignment horizontal="center" vertical="center" wrapText="1" shrinkToFit="1"/>
    </xf>
    <xf numFmtId="0" fontId="2" fillId="2" borderId="5" xfId="0" applyFont="1" applyFill="1" applyBorder="1" applyAlignment="1">
      <alignment horizontal="center" vertical="center" wrapText="1" shrinkToFit="1"/>
    </xf>
    <xf numFmtId="49" fontId="2" fillId="2" borderId="3" xfId="0" applyNumberFormat="1" applyFont="1" applyFill="1" applyBorder="1" applyAlignment="1">
      <alignment horizontal="center" vertical="center" wrapText="1" shrinkToFit="1"/>
    </xf>
    <xf numFmtId="49" fontId="2" fillId="2" borderId="1" xfId="0" applyNumberFormat="1" applyFont="1" applyFill="1" applyBorder="1" applyAlignment="1">
      <alignment horizontal="center" vertical="center" wrapText="1" shrinkToFit="1"/>
    </xf>
    <xf numFmtId="0" fontId="3" fillId="0" borderId="3" xfId="0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wrapText="1" shrinkToFit="1"/>
    </xf>
    <xf numFmtId="0" fontId="5" fillId="2" borderId="0" xfId="0" applyFont="1" applyFill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 shrinkToFit="1"/>
    </xf>
    <xf numFmtId="0" fontId="3" fillId="2" borderId="1" xfId="0" applyFont="1" applyFill="1" applyBorder="1" applyAlignment="1">
      <alignment horizontal="center" vertical="center" wrapText="1" shrinkToFit="1"/>
    </xf>
  </cellXfs>
  <cellStyles count="115">
    <cellStyle name="ex58" xfId="114"/>
    <cellStyle name="ex59" xfId="109"/>
    <cellStyle name="ex60" xfId="110"/>
    <cellStyle name="ex61" xfId="111"/>
    <cellStyle name="ex62" xfId="112"/>
    <cellStyle name="Excel Built-in Normal" xfId="1"/>
    <cellStyle name="xl_total_left" xfId="113"/>
    <cellStyle name="Обычный" xfId="0" builtinId="0"/>
    <cellStyle name="Обычный 10" xfId="2"/>
    <cellStyle name="Обычный 11" xfId="3"/>
    <cellStyle name="Обычный 12" xfId="4"/>
    <cellStyle name="Обычный 13" xfId="5"/>
    <cellStyle name="Обычный 14" xfId="6"/>
    <cellStyle name="Обычный 15" xfId="7"/>
    <cellStyle name="Обычный 2" xfId="8"/>
    <cellStyle name="Обычный 2 10" xfId="9"/>
    <cellStyle name="Обычный 2 11" xfId="10"/>
    <cellStyle name="Обычный 2 12" xfId="11"/>
    <cellStyle name="Обычный 2 13" xfId="12"/>
    <cellStyle name="Обычный 2 14" xfId="13"/>
    <cellStyle name="Обычный 2 15" xfId="14"/>
    <cellStyle name="Обычный 2 16" xfId="15"/>
    <cellStyle name="Обычный 2 17" xfId="16"/>
    <cellStyle name="Обычный 2 18" xfId="17"/>
    <cellStyle name="Обычный 2 19" xfId="18"/>
    <cellStyle name="Обычный 2 2" xfId="19"/>
    <cellStyle name="Обычный 2 2 2" xfId="20"/>
    <cellStyle name="Обычный 2 20" xfId="21"/>
    <cellStyle name="Обычный 2 21" xfId="22"/>
    <cellStyle name="Обычный 2 22" xfId="23"/>
    <cellStyle name="Обычный 2 23" xfId="24"/>
    <cellStyle name="Обычный 2 24" xfId="25"/>
    <cellStyle name="Обычный 2 25" xfId="26"/>
    <cellStyle name="Обычный 2 26" xfId="27"/>
    <cellStyle name="Обычный 2 27" xfId="28"/>
    <cellStyle name="Обычный 2 28" xfId="29"/>
    <cellStyle name="Обычный 2 29" xfId="30"/>
    <cellStyle name="Обычный 2 3" xfId="31"/>
    <cellStyle name="Обычный 2 30" xfId="32"/>
    <cellStyle name="Обычный 2 31" xfId="33"/>
    <cellStyle name="Обычный 2 32" xfId="107"/>
    <cellStyle name="Обычный 2 4" xfId="34"/>
    <cellStyle name="Обычный 2 5" xfId="35"/>
    <cellStyle name="Обычный 2 6" xfId="36"/>
    <cellStyle name="Обычный 2 7" xfId="37"/>
    <cellStyle name="Обычный 2 8" xfId="38"/>
    <cellStyle name="Обычный 2 9" xfId="39"/>
    <cellStyle name="Обычный 3" xfId="40"/>
    <cellStyle name="Обычный 3 10" xfId="41"/>
    <cellStyle name="Обычный 3 11" xfId="42"/>
    <cellStyle name="Обычный 3 12" xfId="43"/>
    <cellStyle name="Обычный 3 13" xfId="44"/>
    <cellStyle name="Обычный 3 14" xfId="45"/>
    <cellStyle name="Обычный 3 15" xfId="46"/>
    <cellStyle name="Обычный 3 16" xfId="47"/>
    <cellStyle name="Обычный 3 17" xfId="48"/>
    <cellStyle name="Обычный 3 18" xfId="49"/>
    <cellStyle name="Обычный 3 19" xfId="50"/>
    <cellStyle name="Обычный 3 2" xfId="51"/>
    <cellStyle name="Обычный 3 2 2" xfId="52"/>
    <cellStyle name="Обычный 3 20" xfId="53"/>
    <cellStyle name="Обычный 3 21" xfId="54"/>
    <cellStyle name="Обычный 3 22" xfId="55"/>
    <cellStyle name="Обычный 3 23" xfId="56"/>
    <cellStyle name="Обычный 3 24" xfId="57"/>
    <cellStyle name="Обычный 3 25" xfId="58"/>
    <cellStyle name="Обычный 3 26" xfId="59"/>
    <cellStyle name="Обычный 3 27" xfId="60"/>
    <cellStyle name="Обычный 3 28" xfId="61"/>
    <cellStyle name="Обычный 3 29" xfId="62"/>
    <cellStyle name="Обычный 3 3" xfId="63"/>
    <cellStyle name="Обычный 3 30" xfId="64"/>
    <cellStyle name="Обычный 3 4" xfId="65"/>
    <cellStyle name="Обычный 3 5" xfId="66"/>
    <cellStyle name="Обычный 3 6" xfId="67"/>
    <cellStyle name="Обычный 3 7" xfId="68"/>
    <cellStyle name="Обычный 3 8" xfId="69"/>
    <cellStyle name="Обычный 3 9" xfId="70"/>
    <cellStyle name="Обычный 4" xfId="71"/>
    <cellStyle name="Обычный 4 10" xfId="72"/>
    <cellStyle name="Обычный 4 11" xfId="73"/>
    <cellStyle name="Обычный 4 12" xfId="74"/>
    <cellStyle name="Обычный 4 13" xfId="75"/>
    <cellStyle name="Обычный 4 14" xfId="76"/>
    <cellStyle name="Обычный 4 15" xfId="77"/>
    <cellStyle name="Обычный 4 16" xfId="78"/>
    <cellStyle name="Обычный 4 17" xfId="79"/>
    <cellStyle name="Обычный 4 18" xfId="80"/>
    <cellStyle name="Обычный 4 19" xfId="81"/>
    <cellStyle name="Обычный 4 2" xfId="82"/>
    <cellStyle name="Обычный 4 20" xfId="83"/>
    <cellStyle name="Обычный 4 21" xfId="84"/>
    <cellStyle name="Обычный 4 22" xfId="85"/>
    <cellStyle name="Обычный 4 23" xfId="86"/>
    <cellStyle name="Обычный 4 24" xfId="87"/>
    <cellStyle name="Обычный 4 25" xfId="88"/>
    <cellStyle name="Обычный 4 26" xfId="89"/>
    <cellStyle name="Обычный 4 27" xfId="90"/>
    <cellStyle name="Обычный 4 28" xfId="91"/>
    <cellStyle name="Обычный 4 29" xfId="92"/>
    <cellStyle name="Обычный 4 3" xfId="93"/>
    <cellStyle name="Обычный 4 30" xfId="94"/>
    <cellStyle name="Обычный 4 4" xfId="95"/>
    <cellStyle name="Обычный 4 5" xfId="96"/>
    <cellStyle name="Обычный 4 6" xfId="97"/>
    <cellStyle name="Обычный 4 7" xfId="98"/>
    <cellStyle name="Обычный 4 8" xfId="99"/>
    <cellStyle name="Обычный 4 9" xfId="100"/>
    <cellStyle name="Обычный 5 2" xfId="101"/>
    <cellStyle name="Обычный 6" xfId="102"/>
    <cellStyle name="Обычный 7" xfId="103"/>
    <cellStyle name="Обычный 8" xfId="104"/>
    <cellStyle name="Обычный 9" xfId="105"/>
    <cellStyle name="Финансовый" xfId="108" builtinId="3"/>
    <cellStyle name="Финансовый 2" xfId="10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8"/>
  <sheetViews>
    <sheetView zoomScale="115" zoomScaleNormal="115" workbookViewId="0">
      <selection sqref="A1:XFD1048576"/>
    </sheetView>
  </sheetViews>
  <sheetFormatPr defaultRowHeight="15.75" x14ac:dyDescent="0.25"/>
  <cols>
    <col min="1" max="1" width="52.140625" style="1" customWidth="1"/>
    <col min="2" max="2" width="8.28515625" style="2" customWidth="1"/>
    <col min="3" max="3" width="22.42578125" style="1" customWidth="1"/>
    <col min="4" max="4" width="16.28515625" style="1" customWidth="1"/>
    <col min="5" max="5" width="13" style="1" customWidth="1"/>
    <col min="6" max="6" width="17.28515625" style="16" customWidth="1"/>
    <col min="7" max="16384" width="9.140625" style="1"/>
  </cols>
  <sheetData>
    <row r="1" spans="1:6" ht="63.75" customHeight="1" x14ac:dyDescent="0.25">
      <c r="A1" s="26" t="s">
        <v>151</v>
      </c>
      <c r="B1" s="26"/>
      <c r="C1" s="26"/>
      <c r="D1" s="26"/>
      <c r="E1" s="26"/>
    </row>
    <row r="2" spans="1:6" ht="16.5" thickBot="1" x14ac:dyDescent="0.3">
      <c r="E2" s="4" t="s">
        <v>146</v>
      </c>
    </row>
    <row r="3" spans="1:6" x14ac:dyDescent="0.25">
      <c r="A3" s="20" t="s">
        <v>0</v>
      </c>
      <c r="B3" s="22"/>
      <c r="C3" s="24" t="s">
        <v>148</v>
      </c>
      <c r="D3" s="27" t="s">
        <v>152</v>
      </c>
      <c r="E3" s="18" t="s">
        <v>149</v>
      </c>
    </row>
    <row r="4" spans="1:6" ht="58.5" customHeight="1" x14ac:dyDescent="0.25">
      <c r="A4" s="21"/>
      <c r="B4" s="23"/>
      <c r="C4" s="25"/>
      <c r="D4" s="28"/>
      <c r="E4" s="19"/>
    </row>
    <row r="5" spans="1:6" x14ac:dyDescent="0.25">
      <c r="A5" s="5" t="s">
        <v>1</v>
      </c>
      <c r="B5" s="7" t="s">
        <v>2</v>
      </c>
      <c r="C5" s="14">
        <v>1046415.2</v>
      </c>
      <c r="D5" s="8">
        <f>SUM(D6:D13)</f>
        <v>596707</v>
      </c>
      <c r="E5" s="9">
        <f t="shared" ref="E5:E12" si="0">D5*100/C5</f>
        <v>57</v>
      </c>
      <c r="F5" s="17">
        <f>C5-D5</f>
        <v>449708.2</v>
      </c>
    </row>
    <row r="6" spans="1:6" ht="63" x14ac:dyDescent="0.25">
      <c r="A6" s="5" t="s">
        <v>3</v>
      </c>
      <c r="B6" s="7" t="s">
        <v>4</v>
      </c>
      <c r="C6" s="14">
        <v>76166.2</v>
      </c>
      <c r="D6" s="10">
        <f>52216.1-0.1</f>
        <v>52216</v>
      </c>
      <c r="E6" s="9">
        <f t="shared" si="0"/>
        <v>68.599999999999994</v>
      </c>
      <c r="F6" s="17">
        <f t="shared" ref="F6:F69" si="1">C6-D6</f>
        <v>23950.2</v>
      </c>
    </row>
    <row r="7" spans="1:6" ht="63" x14ac:dyDescent="0.25">
      <c r="A7" s="5" t="s">
        <v>5</v>
      </c>
      <c r="B7" s="7" t="s">
        <v>6</v>
      </c>
      <c r="C7" s="14">
        <v>121410.6</v>
      </c>
      <c r="D7" s="10">
        <v>77700.100000000006</v>
      </c>
      <c r="E7" s="9">
        <f t="shared" si="0"/>
        <v>64</v>
      </c>
      <c r="F7" s="17">
        <f t="shared" si="1"/>
        <v>43710.5</v>
      </c>
    </row>
    <row r="8" spans="1:6" x14ac:dyDescent="0.25">
      <c r="A8" s="5" t="s">
        <v>7</v>
      </c>
      <c r="B8" s="7" t="s">
        <v>8</v>
      </c>
      <c r="C8" s="14">
        <v>55466.6</v>
      </c>
      <c r="D8" s="10">
        <v>40364.9</v>
      </c>
      <c r="E8" s="9">
        <f t="shared" si="0"/>
        <v>72.8</v>
      </c>
      <c r="F8" s="17">
        <f t="shared" si="1"/>
        <v>15101.7</v>
      </c>
    </row>
    <row r="9" spans="1:6" ht="47.25" x14ac:dyDescent="0.25">
      <c r="A9" s="5" t="s">
        <v>9</v>
      </c>
      <c r="B9" s="7" t="s">
        <v>10</v>
      </c>
      <c r="C9" s="14">
        <v>66001.2</v>
      </c>
      <c r="D9" s="10">
        <v>44739.8</v>
      </c>
      <c r="E9" s="9">
        <f t="shared" si="0"/>
        <v>67.8</v>
      </c>
      <c r="F9" s="17">
        <f t="shared" si="1"/>
        <v>21261.4</v>
      </c>
    </row>
    <row r="10" spans="1:6" x14ac:dyDescent="0.25">
      <c r="A10" s="5" t="s">
        <v>11</v>
      </c>
      <c r="B10" s="7" t="s">
        <v>12</v>
      </c>
      <c r="C10" s="14">
        <v>71736.800000000003</v>
      </c>
      <c r="D10" s="10">
        <v>82333</v>
      </c>
      <c r="E10" s="9">
        <f t="shared" si="0"/>
        <v>114.8</v>
      </c>
      <c r="F10" s="17">
        <f t="shared" si="1"/>
        <v>-10596.2</v>
      </c>
    </row>
    <row r="11" spans="1:6" x14ac:dyDescent="0.25">
      <c r="A11" s="5" t="s">
        <v>13</v>
      </c>
      <c r="B11" s="7" t="s">
        <v>14</v>
      </c>
      <c r="C11" s="14">
        <v>49727.9</v>
      </c>
      <c r="D11" s="10">
        <v>0</v>
      </c>
      <c r="E11" s="9">
        <f t="shared" si="0"/>
        <v>0</v>
      </c>
      <c r="F11" s="17">
        <f t="shared" si="1"/>
        <v>49727.9</v>
      </c>
    </row>
    <row r="12" spans="1:6" ht="31.5" x14ac:dyDescent="0.25">
      <c r="A12" s="5" t="s">
        <v>15</v>
      </c>
      <c r="B12" s="7" t="s">
        <v>16</v>
      </c>
      <c r="C12" s="14">
        <v>24273.4</v>
      </c>
      <c r="D12" s="10">
        <v>17239.900000000001</v>
      </c>
      <c r="E12" s="9">
        <f t="shared" si="0"/>
        <v>71</v>
      </c>
      <c r="F12" s="17">
        <f t="shared" si="1"/>
        <v>7033.5</v>
      </c>
    </row>
    <row r="13" spans="1:6" x14ac:dyDescent="0.25">
      <c r="A13" s="5" t="s">
        <v>17</v>
      </c>
      <c r="B13" s="7" t="s">
        <v>18</v>
      </c>
      <c r="C13" s="14">
        <v>581632.5</v>
      </c>
      <c r="D13" s="10">
        <v>282113.3</v>
      </c>
      <c r="E13" s="9">
        <f t="shared" ref="E13:E69" si="2">D13*100/C13</f>
        <v>48.5</v>
      </c>
      <c r="F13" s="17">
        <f t="shared" si="1"/>
        <v>299519.2</v>
      </c>
    </row>
    <row r="14" spans="1:6" x14ac:dyDescent="0.25">
      <c r="A14" s="5" t="s">
        <v>19</v>
      </c>
      <c r="B14" s="7" t="s">
        <v>20</v>
      </c>
      <c r="C14" s="14">
        <v>16710.5</v>
      </c>
      <c r="D14" s="8">
        <f>SUM(D15:D16)</f>
        <v>9032.7000000000007</v>
      </c>
      <c r="E14" s="9">
        <f t="shared" si="2"/>
        <v>54.1</v>
      </c>
      <c r="F14" s="17">
        <f t="shared" si="1"/>
        <v>7677.8</v>
      </c>
    </row>
    <row r="15" spans="1:6" x14ac:dyDescent="0.25">
      <c r="A15" s="5" t="s">
        <v>21</v>
      </c>
      <c r="B15" s="7" t="s">
        <v>22</v>
      </c>
      <c r="C15" s="14">
        <v>11685.8</v>
      </c>
      <c r="D15" s="10">
        <v>8248.7999999999993</v>
      </c>
      <c r="E15" s="9">
        <f t="shared" si="2"/>
        <v>70.599999999999994</v>
      </c>
      <c r="F15" s="17">
        <f t="shared" si="1"/>
        <v>3437</v>
      </c>
    </row>
    <row r="16" spans="1:6" x14ac:dyDescent="0.25">
      <c r="A16" s="5" t="s">
        <v>23</v>
      </c>
      <c r="B16" s="7" t="s">
        <v>24</v>
      </c>
      <c r="C16" s="14">
        <v>5024.7</v>
      </c>
      <c r="D16" s="10">
        <v>783.9</v>
      </c>
      <c r="E16" s="9">
        <f t="shared" si="2"/>
        <v>15.6</v>
      </c>
      <c r="F16" s="17">
        <f t="shared" si="1"/>
        <v>4240.8</v>
      </c>
    </row>
    <row r="17" spans="1:6" ht="31.5" x14ac:dyDescent="0.25">
      <c r="A17" s="5" t="s">
        <v>25</v>
      </c>
      <c r="B17" s="7" t="s">
        <v>26</v>
      </c>
      <c r="C17" s="14">
        <v>265283.09999999998</v>
      </c>
      <c r="D17" s="8">
        <f>SUM(D18:D20)</f>
        <v>184079.6</v>
      </c>
      <c r="E17" s="9">
        <f t="shared" si="2"/>
        <v>69.400000000000006</v>
      </c>
      <c r="F17" s="17">
        <f t="shared" si="1"/>
        <v>81203.5</v>
      </c>
    </row>
    <row r="18" spans="1:6" ht="47.25" x14ac:dyDescent="0.25">
      <c r="A18" s="5" t="s">
        <v>27</v>
      </c>
      <c r="B18" s="7" t="s">
        <v>28</v>
      </c>
      <c r="C18" s="14">
        <v>26147.5</v>
      </c>
      <c r="D18" s="10">
        <v>20850.5</v>
      </c>
      <c r="E18" s="9">
        <f t="shared" si="2"/>
        <v>79.7</v>
      </c>
      <c r="F18" s="17">
        <f t="shared" si="1"/>
        <v>5297</v>
      </c>
    </row>
    <row r="19" spans="1:6" x14ac:dyDescent="0.25">
      <c r="A19" s="5" t="s">
        <v>29</v>
      </c>
      <c r="B19" s="7" t="s">
        <v>30</v>
      </c>
      <c r="C19" s="14">
        <v>132713.4</v>
      </c>
      <c r="D19" s="10">
        <v>89013.4</v>
      </c>
      <c r="E19" s="9">
        <f t="shared" si="2"/>
        <v>67.099999999999994</v>
      </c>
      <c r="F19" s="17">
        <f t="shared" si="1"/>
        <v>43700</v>
      </c>
    </row>
    <row r="20" spans="1:6" ht="31.5" x14ac:dyDescent="0.25">
      <c r="A20" s="5" t="s">
        <v>31</v>
      </c>
      <c r="B20" s="7" t="s">
        <v>32</v>
      </c>
      <c r="C20" s="14">
        <v>106422.2</v>
      </c>
      <c r="D20" s="10">
        <v>74215.7</v>
      </c>
      <c r="E20" s="9">
        <f t="shared" si="2"/>
        <v>69.7</v>
      </c>
      <c r="F20" s="17">
        <f t="shared" si="1"/>
        <v>32206.5</v>
      </c>
    </row>
    <row r="21" spans="1:6" x14ac:dyDescent="0.25">
      <c r="A21" s="5" t="s">
        <v>33</v>
      </c>
      <c r="B21" s="7" t="s">
        <v>34</v>
      </c>
      <c r="C21" s="14">
        <v>4388915.0999999996</v>
      </c>
      <c r="D21" s="8">
        <f>SUM(D22:D30)</f>
        <v>2364065.2999999998</v>
      </c>
      <c r="E21" s="9">
        <f t="shared" si="2"/>
        <v>53.9</v>
      </c>
      <c r="F21" s="17">
        <f t="shared" si="1"/>
        <v>2024849.8</v>
      </c>
    </row>
    <row r="22" spans="1:6" x14ac:dyDescent="0.25">
      <c r="A22" s="5" t="s">
        <v>35</v>
      </c>
      <c r="B22" s="7" t="s">
        <v>36</v>
      </c>
      <c r="C22" s="14">
        <v>123708.2</v>
      </c>
      <c r="D22" s="10">
        <v>53675.199999999997</v>
      </c>
      <c r="E22" s="9">
        <f t="shared" si="2"/>
        <v>43.4</v>
      </c>
      <c r="F22" s="17">
        <f t="shared" si="1"/>
        <v>70033</v>
      </c>
    </row>
    <row r="23" spans="1:6" x14ac:dyDescent="0.25">
      <c r="A23" s="5" t="s">
        <v>37</v>
      </c>
      <c r="B23" s="7" t="s">
        <v>38</v>
      </c>
      <c r="C23" s="14">
        <v>661377.4</v>
      </c>
      <c r="D23" s="10">
        <v>481751.8</v>
      </c>
      <c r="E23" s="9">
        <f t="shared" si="2"/>
        <v>72.8</v>
      </c>
      <c r="F23" s="17">
        <f t="shared" si="1"/>
        <v>179625.60000000001</v>
      </c>
    </row>
    <row r="24" spans="1:6" x14ac:dyDescent="0.25">
      <c r="A24" s="5" t="s">
        <v>39</v>
      </c>
      <c r="B24" s="7" t="s">
        <v>40</v>
      </c>
      <c r="C24" s="14">
        <v>145604.20000000001</v>
      </c>
      <c r="D24" s="10">
        <v>20578.400000000001</v>
      </c>
      <c r="E24" s="9">
        <f t="shared" si="2"/>
        <v>14.1</v>
      </c>
      <c r="F24" s="17">
        <f t="shared" si="1"/>
        <v>125025.8</v>
      </c>
    </row>
    <row r="25" spans="1:6" x14ac:dyDescent="0.25">
      <c r="A25" s="5" t="s">
        <v>41</v>
      </c>
      <c r="B25" s="7" t="s">
        <v>42</v>
      </c>
      <c r="C25" s="14">
        <v>457729.8</v>
      </c>
      <c r="D25" s="10">
        <v>414967.3</v>
      </c>
      <c r="E25" s="9">
        <f t="shared" si="2"/>
        <v>90.7</v>
      </c>
      <c r="F25" s="17">
        <f t="shared" si="1"/>
        <v>42762.5</v>
      </c>
    </row>
    <row r="26" spans="1:6" x14ac:dyDescent="0.25">
      <c r="A26" s="5" t="s">
        <v>43</v>
      </c>
      <c r="B26" s="7" t="s">
        <v>44</v>
      </c>
      <c r="C26" s="14">
        <v>26543.4</v>
      </c>
      <c r="D26" s="10">
        <v>25756.1</v>
      </c>
      <c r="E26" s="9">
        <f t="shared" si="2"/>
        <v>97</v>
      </c>
      <c r="F26" s="17">
        <f t="shared" si="1"/>
        <v>787.3</v>
      </c>
    </row>
    <row r="27" spans="1:6" x14ac:dyDescent="0.25">
      <c r="A27" s="5" t="s">
        <v>45</v>
      </c>
      <c r="B27" s="7" t="s">
        <v>46</v>
      </c>
      <c r="C27" s="14">
        <v>2530276.9</v>
      </c>
      <c r="D27" s="10">
        <v>1108724.6000000001</v>
      </c>
      <c r="E27" s="9">
        <f t="shared" si="2"/>
        <v>43.8</v>
      </c>
      <c r="F27" s="17">
        <f t="shared" si="1"/>
        <v>1421552.3</v>
      </c>
    </row>
    <row r="28" spans="1:6" x14ac:dyDescent="0.25">
      <c r="A28" s="5" t="s">
        <v>47</v>
      </c>
      <c r="B28" s="7" t="s">
        <v>48</v>
      </c>
      <c r="C28" s="14">
        <v>208986.2</v>
      </c>
      <c r="D28" s="10">
        <v>105305.9</v>
      </c>
      <c r="E28" s="9">
        <f t="shared" si="2"/>
        <v>50.4</v>
      </c>
      <c r="F28" s="17">
        <f t="shared" si="1"/>
        <v>103680.3</v>
      </c>
    </row>
    <row r="29" spans="1:6" ht="31.5" x14ac:dyDescent="0.25">
      <c r="A29" s="5" t="s">
        <v>49</v>
      </c>
      <c r="B29" s="7" t="s">
        <v>50</v>
      </c>
      <c r="C29" s="14">
        <v>1500</v>
      </c>
      <c r="D29" s="10">
        <v>0</v>
      </c>
      <c r="E29" s="9">
        <f t="shared" si="2"/>
        <v>0</v>
      </c>
      <c r="F29" s="17">
        <f t="shared" si="1"/>
        <v>1500</v>
      </c>
    </row>
    <row r="30" spans="1:6" ht="31.5" x14ac:dyDescent="0.25">
      <c r="A30" s="5" t="s">
        <v>51</v>
      </c>
      <c r="B30" s="7" t="s">
        <v>52</v>
      </c>
      <c r="C30" s="14">
        <v>233189</v>
      </c>
      <c r="D30" s="10">
        <v>153306</v>
      </c>
      <c r="E30" s="9">
        <f t="shared" si="2"/>
        <v>65.7</v>
      </c>
      <c r="F30" s="17">
        <f t="shared" si="1"/>
        <v>79883</v>
      </c>
    </row>
    <row r="31" spans="1:6" x14ac:dyDescent="0.25">
      <c r="A31" s="5" t="s">
        <v>53</v>
      </c>
      <c r="B31" s="7" t="s">
        <v>54</v>
      </c>
      <c r="C31" s="14">
        <v>1104099.3999999999</v>
      </c>
      <c r="D31" s="8">
        <f>SUM(D32:D35)</f>
        <v>344845.4</v>
      </c>
      <c r="E31" s="9">
        <f t="shared" si="2"/>
        <v>31.2</v>
      </c>
      <c r="F31" s="17">
        <f t="shared" si="1"/>
        <v>759254</v>
      </c>
    </row>
    <row r="32" spans="1:6" x14ac:dyDescent="0.25">
      <c r="A32" s="5" t="s">
        <v>55</v>
      </c>
      <c r="B32" s="7" t="s">
        <v>56</v>
      </c>
      <c r="C32" s="14">
        <v>24798.2</v>
      </c>
      <c r="D32" s="10">
        <v>29065.3</v>
      </c>
      <c r="E32" s="9">
        <f t="shared" si="2"/>
        <v>117.2</v>
      </c>
      <c r="F32" s="17">
        <f t="shared" si="1"/>
        <v>-4267.1000000000004</v>
      </c>
    </row>
    <row r="33" spans="1:6" x14ac:dyDescent="0.25">
      <c r="A33" s="5" t="s">
        <v>57</v>
      </c>
      <c r="B33" s="7" t="s">
        <v>58</v>
      </c>
      <c r="C33" s="14">
        <v>975583.9</v>
      </c>
      <c r="D33" s="10">
        <v>270941.8</v>
      </c>
      <c r="E33" s="9">
        <f t="shared" si="2"/>
        <v>27.8</v>
      </c>
      <c r="F33" s="17">
        <f t="shared" si="1"/>
        <v>704642.1</v>
      </c>
    </row>
    <row r="34" spans="1:6" x14ac:dyDescent="0.25">
      <c r="A34" s="5" t="s">
        <v>59</v>
      </c>
      <c r="B34" s="7" t="s">
        <v>60</v>
      </c>
      <c r="C34" s="14">
        <v>97604.9</v>
      </c>
      <c r="D34" s="10">
        <v>40789.199999999997</v>
      </c>
      <c r="E34" s="9">
        <f t="shared" si="2"/>
        <v>41.8</v>
      </c>
      <c r="F34" s="17">
        <f t="shared" si="1"/>
        <v>56815.7</v>
      </c>
    </row>
    <row r="35" spans="1:6" ht="31.5" x14ac:dyDescent="0.25">
      <c r="A35" s="5" t="s">
        <v>61</v>
      </c>
      <c r="B35" s="7" t="s">
        <v>62</v>
      </c>
      <c r="C35" s="14">
        <v>6112.4</v>
      </c>
      <c r="D35" s="10">
        <v>4049.1</v>
      </c>
      <c r="E35" s="9">
        <f t="shared" si="2"/>
        <v>66.2</v>
      </c>
      <c r="F35" s="17">
        <f t="shared" si="1"/>
        <v>2063.3000000000002</v>
      </c>
    </row>
    <row r="36" spans="1:6" x14ac:dyDescent="0.25">
      <c r="A36" s="5" t="s">
        <v>63</v>
      </c>
      <c r="B36" s="7" t="s">
        <v>64</v>
      </c>
      <c r="C36" s="14">
        <v>169084.2</v>
      </c>
      <c r="D36" s="8">
        <f>SUM(D37:D40)</f>
        <v>40221.4</v>
      </c>
      <c r="E36" s="9">
        <f t="shared" si="2"/>
        <v>23.8</v>
      </c>
      <c r="F36" s="17">
        <f t="shared" si="1"/>
        <v>128862.8</v>
      </c>
    </row>
    <row r="37" spans="1:6" x14ac:dyDescent="0.25">
      <c r="A37" s="5" t="s">
        <v>65</v>
      </c>
      <c r="B37" s="7" t="s">
        <v>66</v>
      </c>
      <c r="C37" s="14">
        <v>300</v>
      </c>
      <c r="D37" s="10">
        <v>225</v>
      </c>
      <c r="E37" s="9">
        <f t="shared" si="2"/>
        <v>75</v>
      </c>
      <c r="F37" s="17">
        <f t="shared" si="1"/>
        <v>75</v>
      </c>
    </row>
    <row r="38" spans="1:6" x14ac:dyDescent="0.25">
      <c r="A38" s="5" t="s">
        <v>67</v>
      </c>
      <c r="B38" s="7" t="s">
        <v>68</v>
      </c>
      <c r="C38" s="14">
        <v>114620.2</v>
      </c>
      <c r="D38" s="10">
        <v>1400</v>
      </c>
      <c r="E38" s="9">
        <f t="shared" si="2"/>
        <v>1.2</v>
      </c>
      <c r="F38" s="17">
        <f t="shared" si="1"/>
        <v>113220.2</v>
      </c>
    </row>
    <row r="39" spans="1:6" ht="31.5" x14ac:dyDescent="0.25">
      <c r="A39" s="5" t="s">
        <v>69</v>
      </c>
      <c r="B39" s="7" t="s">
        <v>70</v>
      </c>
      <c r="C39" s="14">
        <v>26256.1</v>
      </c>
      <c r="D39" s="10">
        <v>18879.400000000001</v>
      </c>
      <c r="E39" s="9">
        <f t="shared" si="2"/>
        <v>71.900000000000006</v>
      </c>
      <c r="F39" s="17">
        <f t="shared" si="1"/>
        <v>7376.7</v>
      </c>
    </row>
    <row r="40" spans="1:6" ht="31.5" x14ac:dyDescent="0.25">
      <c r="A40" s="5" t="s">
        <v>71</v>
      </c>
      <c r="B40" s="7" t="s">
        <v>72</v>
      </c>
      <c r="C40" s="14">
        <v>27907.9</v>
      </c>
      <c r="D40" s="10">
        <v>19717</v>
      </c>
      <c r="E40" s="9">
        <f t="shared" si="2"/>
        <v>70.7</v>
      </c>
      <c r="F40" s="17">
        <f t="shared" si="1"/>
        <v>8190.9</v>
      </c>
    </row>
    <row r="41" spans="1:6" x14ac:dyDescent="0.25">
      <c r="A41" s="5" t="s">
        <v>73</v>
      </c>
      <c r="B41" s="7" t="s">
        <v>74</v>
      </c>
      <c r="C41" s="14">
        <v>6424637.7999999998</v>
      </c>
      <c r="D41" s="8">
        <f>SUM(D42:D48)</f>
        <v>3943042.9</v>
      </c>
      <c r="E41" s="9">
        <f t="shared" si="2"/>
        <v>61.4</v>
      </c>
      <c r="F41" s="17">
        <f t="shared" si="1"/>
        <v>2481594.9</v>
      </c>
    </row>
    <row r="42" spans="1:6" x14ac:dyDescent="0.25">
      <c r="A42" s="5" t="s">
        <v>75</v>
      </c>
      <c r="B42" s="7" t="s">
        <v>76</v>
      </c>
      <c r="C42" s="14">
        <v>1179094.5</v>
      </c>
      <c r="D42" s="10">
        <v>228052.4</v>
      </c>
      <c r="E42" s="9">
        <f t="shared" si="2"/>
        <v>19.3</v>
      </c>
      <c r="F42" s="17">
        <f t="shared" si="1"/>
        <v>951042.1</v>
      </c>
    </row>
    <row r="43" spans="1:6" x14ac:dyDescent="0.25">
      <c r="A43" s="5" t="s">
        <v>77</v>
      </c>
      <c r="B43" s="7" t="s">
        <v>78</v>
      </c>
      <c r="C43" s="14">
        <v>4509630</v>
      </c>
      <c r="D43" s="10">
        <f>3105808.3+0.1</f>
        <v>3105808.4</v>
      </c>
      <c r="E43" s="9">
        <f t="shared" si="2"/>
        <v>68.900000000000006</v>
      </c>
      <c r="F43" s="17">
        <f t="shared" si="1"/>
        <v>1403821.6</v>
      </c>
    </row>
    <row r="44" spans="1:6" x14ac:dyDescent="0.25">
      <c r="A44" s="5" t="s">
        <v>79</v>
      </c>
      <c r="B44" s="7" t="s">
        <v>80</v>
      </c>
      <c r="C44" s="14">
        <v>199901.4</v>
      </c>
      <c r="D44" s="10">
        <v>196215.6</v>
      </c>
      <c r="E44" s="9">
        <f t="shared" si="2"/>
        <v>98.2</v>
      </c>
      <c r="F44" s="17">
        <f t="shared" si="1"/>
        <v>3685.8</v>
      </c>
    </row>
    <row r="45" spans="1:6" x14ac:dyDescent="0.25">
      <c r="A45" s="5" t="s">
        <v>81</v>
      </c>
      <c r="B45" s="7" t="s">
        <v>82</v>
      </c>
      <c r="C45" s="14">
        <v>388703</v>
      </c>
      <c r="D45" s="10">
        <v>289524.59999999998</v>
      </c>
      <c r="E45" s="9">
        <f t="shared" si="2"/>
        <v>74.5</v>
      </c>
      <c r="F45" s="17">
        <f t="shared" si="1"/>
        <v>99178.4</v>
      </c>
    </row>
    <row r="46" spans="1:6" ht="31.5" x14ac:dyDescent="0.25">
      <c r="A46" s="5" t="s">
        <v>83</v>
      </c>
      <c r="B46" s="7" t="s">
        <v>84</v>
      </c>
      <c r="C46" s="14">
        <v>14840.2</v>
      </c>
      <c r="D46" s="10">
        <v>10208.799999999999</v>
      </c>
      <c r="E46" s="9">
        <f t="shared" si="2"/>
        <v>68.8</v>
      </c>
      <c r="F46" s="17">
        <f t="shared" si="1"/>
        <v>4631.3999999999996</v>
      </c>
    </row>
    <row r="47" spans="1:6" x14ac:dyDescent="0.25">
      <c r="A47" s="5" t="s">
        <v>85</v>
      </c>
      <c r="B47" s="7" t="s">
        <v>86</v>
      </c>
      <c r="C47" s="14">
        <v>66598.5</v>
      </c>
      <c r="D47" s="10">
        <v>66336</v>
      </c>
      <c r="E47" s="9">
        <f t="shared" si="2"/>
        <v>99.6</v>
      </c>
      <c r="F47" s="17">
        <f t="shared" si="1"/>
        <v>262.5</v>
      </c>
    </row>
    <row r="48" spans="1:6" x14ac:dyDescent="0.25">
      <c r="A48" s="5" t="s">
        <v>87</v>
      </c>
      <c r="B48" s="7" t="s">
        <v>88</v>
      </c>
      <c r="C48" s="14">
        <v>65870.2</v>
      </c>
      <c r="D48" s="10">
        <v>46897.1</v>
      </c>
      <c r="E48" s="9">
        <f t="shared" si="2"/>
        <v>71.2</v>
      </c>
      <c r="F48" s="17">
        <f t="shared" si="1"/>
        <v>18973.099999999999</v>
      </c>
    </row>
    <row r="49" spans="1:6" x14ac:dyDescent="0.25">
      <c r="A49" s="5" t="s">
        <v>147</v>
      </c>
      <c r="B49" s="7" t="s">
        <v>89</v>
      </c>
      <c r="C49" s="14">
        <v>356749.9</v>
      </c>
      <c r="D49" s="8">
        <f>SUM(D50:D51)</f>
        <v>308134.5</v>
      </c>
      <c r="E49" s="9">
        <f t="shared" si="2"/>
        <v>86.4</v>
      </c>
      <c r="F49" s="17">
        <f t="shared" si="1"/>
        <v>48615.4</v>
      </c>
    </row>
    <row r="50" spans="1:6" x14ac:dyDescent="0.25">
      <c r="A50" s="5" t="s">
        <v>90</v>
      </c>
      <c r="B50" s="7" t="s">
        <v>91</v>
      </c>
      <c r="C50" s="14">
        <v>333361.5</v>
      </c>
      <c r="D50" s="10">
        <v>291251.40000000002</v>
      </c>
      <c r="E50" s="9">
        <f t="shared" si="2"/>
        <v>87.4</v>
      </c>
      <c r="F50" s="17">
        <f t="shared" si="1"/>
        <v>42110.1</v>
      </c>
    </row>
    <row r="51" spans="1:6" ht="31.5" x14ac:dyDescent="0.25">
      <c r="A51" s="5" t="s">
        <v>92</v>
      </c>
      <c r="B51" s="7" t="s">
        <v>93</v>
      </c>
      <c r="C51" s="14">
        <v>23388.400000000001</v>
      </c>
      <c r="D51" s="10">
        <v>16883.099999999999</v>
      </c>
      <c r="E51" s="9">
        <f t="shared" si="2"/>
        <v>72.2</v>
      </c>
      <c r="F51" s="17">
        <f t="shared" si="1"/>
        <v>6505.3</v>
      </c>
    </row>
    <row r="52" spans="1:6" x14ac:dyDescent="0.25">
      <c r="A52" s="5" t="s">
        <v>94</v>
      </c>
      <c r="B52" s="7" t="s">
        <v>95</v>
      </c>
      <c r="C52" s="14">
        <v>1588907.6</v>
      </c>
      <c r="D52" s="8">
        <f>SUM(D53:D58)</f>
        <v>955112.2</v>
      </c>
      <c r="E52" s="9">
        <f t="shared" si="2"/>
        <v>60.1</v>
      </c>
      <c r="F52" s="17">
        <f t="shared" si="1"/>
        <v>633795.4</v>
      </c>
    </row>
    <row r="53" spans="1:6" x14ac:dyDescent="0.25">
      <c r="A53" s="5" t="s">
        <v>96</v>
      </c>
      <c r="B53" s="7" t="s">
        <v>97</v>
      </c>
      <c r="C53" s="14">
        <v>717417.5</v>
      </c>
      <c r="D53" s="10">
        <v>387411.9</v>
      </c>
      <c r="E53" s="9">
        <f t="shared" si="2"/>
        <v>54</v>
      </c>
      <c r="F53" s="17">
        <f t="shared" si="1"/>
        <v>330005.59999999998</v>
      </c>
    </row>
    <row r="54" spans="1:6" x14ac:dyDescent="0.25">
      <c r="A54" s="5" t="s">
        <v>98</v>
      </c>
      <c r="B54" s="7" t="s">
        <v>99</v>
      </c>
      <c r="C54" s="14">
        <v>373657.9</v>
      </c>
      <c r="D54" s="10">
        <v>278521.40000000002</v>
      </c>
      <c r="E54" s="9">
        <f t="shared" si="2"/>
        <v>74.5</v>
      </c>
      <c r="F54" s="17">
        <f t="shared" si="1"/>
        <v>95136.5</v>
      </c>
    </row>
    <row r="55" spans="1:6" ht="31.5" x14ac:dyDescent="0.25">
      <c r="A55" s="5" t="s">
        <v>100</v>
      </c>
      <c r="B55" s="7" t="s">
        <v>101</v>
      </c>
      <c r="C55" s="14">
        <v>8460.7999999999993</v>
      </c>
      <c r="D55" s="10">
        <v>6345.6</v>
      </c>
      <c r="E55" s="9">
        <f t="shared" si="2"/>
        <v>75</v>
      </c>
      <c r="F55" s="17">
        <f t="shared" si="1"/>
        <v>2115.1999999999998</v>
      </c>
    </row>
    <row r="56" spans="1:6" x14ac:dyDescent="0.25">
      <c r="A56" s="5" t="s">
        <v>102</v>
      </c>
      <c r="B56" s="7" t="s">
        <v>103</v>
      </c>
      <c r="C56" s="14">
        <v>75371.5</v>
      </c>
      <c r="D56" s="10">
        <f>74174.2+0.1</f>
        <v>74174.3</v>
      </c>
      <c r="E56" s="9">
        <f t="shared" si="2"/>
        <v>98.4</v>
      </c>
      <c r="F56" s="17">
        <f t="shared" si="1"/>
        <v>1197.2</v>
      </c>
    </row>
    <row r="57" spans="1:6" ht="31.5" x14ac:dyDescent="0.25">
      <c r="A57" s="5" t="s">
        <v>104</v>
      </c>
      <c r="B57" s="7" t="s">
        <v>105</v>
      </c>
      <c r="C57" s="14">
        <v>26653.200000000001</v>
      </c>
      <c r="D57" s="10">
        <v>20854.2</v>
      </c>
      <c r="E57" s="9">
        <f t="shared" si="2"/>
        <v>78.2</v>
      </c>
      <c r="F57" s="17">
        <f t="shared" si="1"/>
        <v>5799</v>
      </c>
    </row>
    <row r="58" spans="1:6" x14ac:dyDescent="0.25">
      <c r="A58" s="5" t="s">
        <v>106</v>
      </c>
      <c r="B58" s="7" t="s">
        <v>107</v>
      </c>
      <c r="C58" s="14">
        <v>387346.7</v>
      </c>
      <c r="D58" s="10">
        <v>187804.79999999999</v>
      </c>
      <c r="E58" s="9">
        <f t="shared" si="2"/>
        <v>48.5</v>
      </c>
      <c r="F58" s="17">
        <f t="shared" si="1"/>
        <v>199541.9</v>
      </c>
    </row>
    <row r="59" spans="1:6" x14ac:dyDescent="0.25">
      <c r="A59" s="5" t="s">
        <v>108</v>
      </c>
      <c r="B59" s="7" t="s">
        <v>109</v>
      </c>
      <c r="C59" s="14">
        <v>3907845.4</v>
      </c>
      <c r="D59" s="8">
        <f>SUM(D60:D64)</f>
        <v>2903859.1</v>
      </c>
      <c r="E59" s="9">
        <f t="shared" si="2"/>
        <v>74.3</v>
      </c>
      <c r="F59" s="17">
        <f t="shared" si="1"/>
        <v>1003986.3</v>
      </c>
    </row>
    <row r="60" spans="1:6" x14ac:dyDescent="0.25">
      <c r="A60" s="5" t="s">
        <v>110</v>
      </c>
      <c r="B60" s="7" t="s">
        <v>111</v>
      </c>
      <c r="C60" s="14">
        <v>26356</v>
      </c>
      <c r="D60" s="10">
        <v>21967.5</v>
      </c>
      <c r="E60" s="9">
        <f t="shared" si="2"/>
        <v>83.3</v>
      </c>
      <c r="F60" s="17">
        <f t="shared" si="1"/>
        <v>4388.5</v>
      </c>
    </row>
    <row r="61" spans="1:6" x14ac:dyDescent="0.25">
      <c r="A61" s="5" t="s">
        <v>112</v>
      </c>
      <c r="B61" s="7" t="s">
        <v>113</v>
      </c>
      <c r="C61" s="14">
        <v>387466.7</v>
      </c>
      <c r="D61" s="10">
        <v>302945.8</v>
      </c>
      <c r="E61" s="9">
        <f t="shared" si="2"/>
        <v>78.2</v>
      </c>
      <c r="F61" s="17">
        <f t="shared" si="1"/>
        <v>84520.9</v>
      </c>
    </row>
    <row r="62" spans="1:6" x14ac:dyDescent="0.25">
      <c r="A62" s="5" t="s">
        <v>114</v>
      </c>
      <c r="B62" s="7" t="s">
        <v>115</v>
      </c>
      <c r="C62" s="14">
        <v>2499013.5</v>
      </c>
      <c r="D62" s="10">
        <v>1974159</v>
      </c>
      <c r="E62" s="9">
        <f t="shared" si="2"/>
        <v>79</v>
      </c>
      <c r="F62" s="17">
        <f t="shared" si="1"/>
        <v>524854.5</v>
      </c>
    </row>
    <row r="63" spans="1:6" x14ac:dyDescent="0.25">
      <c r="A63" s="5" t="s">
        <v>116</v>
      </c>
      <c r="B63" s="7" t="s">
        <v>117</v>
      </c>
      <c r="C63" s="14">
        <v>946688.7</v>
      </c>
      <c r="D63" s="10">
        <v>567072.4</v>
      </c>
      <c r="E63" s="9">
        <f t="shared" si="2"/>
        <v>59.9</v>
      </c>
      <c r="F63" s="17">
        <f t="shared" si="1"/>
        <v>379616.3</v>
      </c>
    </row>
    <row r="64" spans="1:6" x14ac:dyDescent="0.25">
      <c r="A64" s="5" t="s">
        <v>118</v>
      </c>
      <c r="B64" s="7" t="s">
        <v>119</v>
      </c>
      <c r="C64" s="14">
        <v>48320.5</v>
      </c>
      <c r="D64" s="10">
        <v>37714.400000000001</v>
      </c>
      <c r="E64" s="9">
        <f t="shared" si="2"/>
        <v>78.099999999999994</v>
      </c>
      <c r="F64" s="17">
        <f t="shared" si="1"/>
        <v>10606.1</v>
      </c>
    </row>
    <row r="65" spans="1:6" x14ac:dyDescent="0.25">
      <c r="A65" s="5" t="s">
        <v>120</v>
      </c>
      <c r="B65" s="7" t="s">
        <v>121</v>
      </c>
      <c r="C65" s="14">
        <v>269703.8</v>
      </c>
      <c r="D65" s="8">
        <f>SUM(D66:D69)</f>
        <v>170741.9</v>
      </c>
      <c r="E65" s="9">
        <f t="shared" si="2"/>
        <v>63.3</v>
      </c>
      <c r="F65" s="17">
        <f t="shared" si="1"/>
        <v>98961.9</v>
      </c>
    </row>
    <row r="66" spans="1:6" x14ac:dyDescent="0.25">
      <c r="A66" s="5" t="s">
        <v>122</v>
      </c>
      <c r="B66" s="7" t="s">
        <v>123</v>
      </c>
      <c r="C66" s="14">
        <v>100</v>
      </c>
      <c r="D66" s="10">
        <v>100</v>
      </c>
      <c r="E66" s="9">
        <f t="shared" si="2"/>
        <v>100</v>
      </c>
      <c r="F66" s="17">
        <f t="shared" si="1"/>
        <v>0</v>
      </c>
    </row>
    <row r="67" spans="1:6" x14ac:dyDescent="0.25">
      <c r="A67" s="5" t="s">
        <v>124</v>
      </c>
      <c r="B67" s="7" t="s">
        <v>125</v>
      </c>
      <c r="C67" s="14">
        <v>196329</v>
      </c>
      <c r="D67" s="10">
        <v>114291.2</v>
      </c>
      <c r="E67" s="9">
        <f t="shared" si="2"/>
        <v>58.2</v>
      </c>
      <c r="F67" s="17">
        <f t="shared" si="1"/>
        <v>82037.8</v>
      </c>
    </row>
    <row r="68" spans="1:6" x14ac:dyDescent="0.25">
      <c r="A68" s="5" t="s">
        <v>126</v>
      </c>
      <c r="B68" s="7" t="s">
        <v>127</v>
      </c>
      <c r="C68" s="14">
        <v>62525.1</v>
      </c>
      <c r="D68" s="10">
        <v>48495.6</v>
      </c>
      <c r="E68" s="9">
        <f t="shared" si="2"/>
        <v>77.599999999999994</v>
      </c>
      <c r="F68" s="17">
        <f t="shared" si="1"/>
        <v>14029.5</v>
      </c>
    </row>
    <row r="69" spans="1:6" ht="31.5" x14ac:dyDescent="0.25">
      <c r="A69" s="5" t="s">
        <v>128</v>
      </c>
      <c r="B69" s="7" t="s">
        <v>129</v>
      </c>
      <c r="C69" s="14">
        <v>10749.7</v>
      </c>
      <c r="D69" s="10">
        <f>7855+0.1</f>
        <v>7855.1</v>
      </c>
      <c r="E69" s="9">
        <f t="shared" si="2"/>
        <v>73.099999999999994</v>
      </c>
      <c r="F69" s="17">
        <f t="shared" si="1"/>
        <v>2894.6</v>
      </c>
    </row>
    <row r="70" spans="1:6" x14ac:dyDescent="0.25">
      <c r="A70" s="5" t="s">
        <v>130</v>
      </c>
      <c r="B70" s="7" t="s">
        <v>131</v>
      </c>
      <c r="C70" s="14">
        <v>25998.2</v>
      </c>
      <c r="D70" s="8">
        <f>D71</f>
        <v>19845.400000000001</v>
      </c>
      <c r="E70" s="9">
        <f t="shared" ref="E70:E77" si="3">D70*100/C70</f>
        <v>76.3</v>
      </c>
      <c r="F70" s="17">
        <f t="shared" ref="F70:F78" si="4">C70-D70</f>
        <v>6152.8</v>
      </c>
    </row>
    <row r="71" spans="1:6" x14ac:dyDescent="0.25">
      <c r="A71" s="5" t="s">
        <v>132</v>
      </c>
      <c r="B71" s="7" t="s">
        <v>133</v>
      </c>
      <c r="C71" s="14">
        <v>25998.2</v>
      </c>
      <c r="D71" s="10">
        <v>19845.400000000001</v>
      </c>
      <c r="E71" s="9">
        <f t="shared" si="3"/>
        <v>76.3</v>
      </c>
      <c r="F71" s="17">
        <f t="shared" si="4"/>
        <v>6152.8</v>
      </c>
    </row>
    <row r="72" spans="1:6" ht="31.5" x14ac:dyDescent="0.25">
      <c r="A72" s="5" t="s">
        <v>134</v>
      </c>
      <c r="B72" s="7" t="s">
        <v>135</v>
      </c>
      <c r="C72" s="14">
        <v>14972.2</v>
      </c>
      <c r="D72" s="8">
        <f>D73</f>
        <v>926.7</v>
      </c>
      <c r="E72" s="9">
        <f t="shared" si="3"/>
        <v>6.2</v>
      </c>
      <c r="F72" s="17">
        <f t="shared" si="4"/>
        <v>14045.5</v>
      </c>
    </row>
    <row r="73" spans="1:6" ht="31.5" x14ac:dyDescent="0.25">
      <c r="A73" s="5" t="s">
        <v>136</v>
      </c>
      <c r="B73" s="7" t="s">
        <v>137</v>
      </c>
      <c r="C73" s="14">
        <v>14972.2</v>
      </c>
      <c r="D73" s="10">
        <v>926.7</v>
      </c>
      <c r="E73" s="9">
        <f t="shared" si="3"/>
        <v>6.2</v>
      </c>
      <c r="F73" s="17">
        <f t="shared" si="4"/>
        <v>14045.5</v>
      </c>
    </row>
    <row r="74" spans="1:6" ht="47.25" x14ac:dyDescent="0.25">
      <c r="A74" s="5" t="s">
        <v>138</v>
      </c>
      <c r="B74" s="7" t="s">
        <v>139</v>
      </c>
      <c r="C74" s="14">
        <v>2299918.4</v>
      </c>
      <c r="D74" s="8">
        <f>SUM(D75:D77)</f>
        <v>1958371.5</v>
      </c>
      <c r="E74" s="9">
        <f t="shared" si="3"/>
        <v>85.1</v>
      </c>
      <c r="F74" s="17">
        <f t="shared" si="4"/>
        <v>341546.9</v>
      </c>
    </row>
    <row r="75" spans="1:6" ht="47.25" x14ac:dyDescent="0.25">
      <c r="A75" s="5" t="s">
        <v>140</v>
      </c>
      <c r="B75" s="7" t="s">
        <v>141</v>
      </c>
      <c r="C75" s="14">
        <v>1584409.3</v>
      </c>
      <c r="D75" s="10">
        <v>1152272.8999999999</v>
      </c>
      <c r="E75" s="9">
        <f t="shared" si="3"/>
        <v>72.7</v>
      </c>
      <c r="F75" s="17">
        <f t="shared" si="4"/>
        <v>432136.4</v>
      </c>
    </row>
    <row r="76" spans="1:6" x14ac:dyDescent="0.25">
      <c r="A76" s="5" t="s">
        <v>142</v>
      </c>
      <c r="B76" s="7" t="s">
        <v>143</v>
      </c>
      <c r="C76" s="14">
        <v>155674.5</v>
      </c>
      <c r="D76" s="10">
        <v>259945.1</v>
      </c>
      <c r="E76" s="9">
        <f t="shared" si="3"/>
        <v>167</v>
      </c>
      <c r="F76" s="17">
        <f t="shared" si="4"/>
        <v>-104270.6</v>
      </c>
    </row>
    <row r="77" spans="1:6" ht="31.5" x14ac:dyDescent="0.25">
      <c r="A77" s="5" t="s">
        <v>144</v>
      </c>
      <c r="B77" s="7" t="s">
        <v>145</v>
      </c>
      <c r="C77" s="14">
        <v>559834.6</v>
      </c>
      <c r="D77" s="10">
        <f>546153.6-0.1</f>
        <v>546153.5</v>
      </c>
      <c r="E77" s="9">
        <f t="shared" si="3"/>
        <v>97.6</v>
      </c>
      <c r="F77" s="17">
        <f t="shared" si="4"/>
        <v>13681.1</v>
      </c>
    </row>
    <row r="78" spans="1:6" s="3" customFormat="1" x14ac:dyDescent="0.25">
      <c r="A78" s="6" t="s">
        <v>150</v>
      </c>
      <c r="B78" s="11"/>
      <c r="C78" s="15">
        <f>C74+C72+C70+C65+C59+C52+C49+C41+C36+C31+C21+C17+C14+C5</f>
        <v>21879240.800000001</v>
      </c>
      <c r="D78" s="12">
        <f>D74+D72+D70+D65+D59+D52+D49+D41+D36+D31+D21+D17+D14+D5</f>
        <v>13798985.6</v>
      </c>
      <c r="E78" s="13">
        <f>D78*100/C78</f>
        <v>63.1</v>
      </c>
      <c r="F78" s="17">
        <f t="shared" si="4"/>
        <v>8080255.2000000002</v>
      </c>
    </row>
  </sheetData>
  <mergeCells count="6">
    <mergeCell ref="E3:E4"/>
    <mergeCell ref="A3:A4"/>
    <mergeCell ref="B3:B4"/>
    <mergeCell ref="C3:C4"/>
    <mergeCell ref="A1:E1"/>
    <mergeCell ref="D3:D4"/>
  </mergeCells>
  <pageMargins left="0.98425196850393704" right="0.59055118110236227" top="0.27559055118110237" bottom="0.27559055118110237" header="0" footer="0"/>
  <pageSetup paperSize="9" scale="67" fitToHeight="0" orientation="portrait" useFirstPageNumber="1" horizontalDpi="300" verticalDpi="300" r:id="rId1"/>
  <headerFooter>
    <oddHeader>&amp;C&amp;"Times New Roman,обычный"&amp;12&amp;P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tabSelected="1" workbookViewId="0">
      <selection activeCell="H7" sqref="H7"/>
    </sheetView>
  </sheetViews>
  <sheetFormatPr defaultRowHeight="15.75" x14ac:dyDescent="0.25"/>
  <cols>
    <col min="1" max="1" width="52.140625" style="1" customWidth="1"/>
    <col min="2" max="2" width="8.28515625" style="2" customWidth="1"/>
    <col min="3" max="3" width="20.140625" style="1" customWidth="1"/>
    <col min="4" max="4" width="16.28515625" style="1" customWidth="1"/>
    <col min="5" max="5" width="13" style="1" customWidth="1"/>
    <col min="6" max="6" width="17.28515625" style="16" customWidth="1"/>
    <col min="7" max="16384" width="9.140625" style="1"/>
  </cols>
  <sheetData>
    <row r="1" spans="1:6" ht="63.75" customHeight="1" x14ac:dyDescent="0.25">
      <c r="A1" s="26" t="s">
        <v>151</v>
      </c>
      <c r="B1" s="26"/>
      <c r="C1" s="26"/>
      <c r="D1" s="26"/>
      <c r="E1" s="26"/>
    </row>
    <row r="2" spans="1:6" ht="16.5" thickBot="1" x14ac:dyDescent="0.3">
      <c r="E2" s="4" t="s">
        <v>146</v>
      </c>
    </row>
    <row r="3" spans="1:6" x14ac:dyDescent="0.25">
      <c r="A3" s="20" t="s">
        <v>0</v>
      </c>
      <c r="B3" s="22"/>
      <c r="C3" s="24" t="s">
        <v>153</v>
      </c>
      <c r="D3" s="27" t="s">
        <v>152</v>
      </c>
      <c r="E3" s="18" t="s">
        <v>149</v>
      </c>
    </row>
    <row r="4" spans="1:6" ht="58.5" customHeight="1" x14ac:dyDescent="0.25">
      <c r="A4" s="21"/>
      <c r="B4" s="23"/>
      <c r="C4" s="25"/>
      <c r="D4" s="28"/>
      <c r="E4" s="19"/>
    </row>
    <row r="5" spans="1:6" x14ac:dyDescent="0.25">
      <c r="A5" s="5" t="s">
        <v>1</v>
      </c>
      <c r="B5" s="7" t="s">
        <v>2</v>
      </c>
      <c r="C5" s="14">
        <f>SUM(C6:C13)</f>
        <v>1067640.3</v>
      </c>
      <c r="D5" s="8">
        <f>SUM(D6:D13)</f>
        <v>596707</v>
      </c>
      <c r="E5" s="9">
        <f t="shared" ref="E5:E68" si="0">D5*100/C5</f>
        <v>55.9</v>
      </c>
      <c r="F5" s="17"/>
    </row>
    <row r="6" spans="1:6" ht="63" x14ac:dyDescent="0.25">
      <c r="A6" s="5" t="s">
        <v>3</v>
      </c>
      <c r="B6" s="7" t="s">
        <v>4</v>
      </c>
      <c r="C6" s="14">
        <v>76166.2</v>
      </c>
      <c r="D6" s="10">
        <f>52216.1-0.1</f>
        <v>52216</v>
      </c>
      <c r="E6" s="9">
        <f t="shared" si="0"/>
        <v>68.599999999999994</v>
      </c>
      <c r="F6" s="17"/>
    </row>
    <row r="7" spans="1:6" ht="63" x14ac:dyDescent="0.25">
      <c r="A7" s="5" t="s">
        <v>5</v>
      </c>
      <c r="B7" s="7" t="s">
        <v>6</v>
      </c>
      <c r="C7" s="14">
        <v>117110.6</v>
      </c>
      <c r="D7" s="10">
        <v>77700.100000000006</v>
      </c>
      <c r="E7" s="9">
        <f t="shared" si="0"/>
        <v>66.3</v>
      </c>
      <c r="F7" s="17"/>
    </row>
    <row r="8" spans="1:6" x14ac:dyDescent="0.25">
      <c r="A8" s="5" t="s">
        <v>7</v>
      </c>
      <c r="B8" s="7" t="s">
        <v>8</v>
      </c>
      <c r="C8" s="14">
        <v>56414.3</v>
      </c>
      <c r="D8" s="10">
        <v>40364.9</v>
      </c>
      <c r="E8" s="9">
        <f t="shared" si="0"/>
        <v>71.599999999999994</v>
      </c>
      <c r="F8" s="17"/>
    </row>
    <row r="9" spans="1:6" ht="47.25" x14ac:dyDescent="0.25">
      <c r="A9" s="5" t="s">
        <v>9</v>
      </c>
      <c r="B9" s="7" t="s">
        <v>10</v>
      </c>
      <c r="C9" s="14">
        <v>66001.2</v>
      </c>
      <c r="D9" s="10">
        <v>44739.8</v>
      </c>
      <c r="E9" s="9">
        <f t="shared" si="0"/>
        <v>67.8</v>
      </c>
      <c r="F9" s="17"/>
    </row>
    <row r="10" spans="1:6" ht="31.5" x14ac:dyDescent="0.25">
      <c r="A10" s="5" t="s">
        <v>11</v>
      </c>
      <c r="B10" s="7" t="s">
        <v>12</v>
      </c>
      <c r="C10" s="14">
        <v>87736.8</v>
      </c>
      <c r="D10" s="10">
        <v>82333</v>
      </c>
      <c r="E10" s="9">
        <f t="shared" si="0"/>
        <v>93.8</v>
      </c>
      <c r="F10" s="17"/>
    </row>
    <row r="11" spans="1:6" x14ac:dyDescent="0.25">
      <c r="A11" s="5" t="s">
        <v>13</v>
      </c>
      <c r="B11" s="7" t="s">
        <v>14</v>
      </c>
      <c r="C11" s="14">
        <v>23003.599999999999</v>
      </c>
      <c r="D11" s="10">
        <v>0</v>
      </c>
      <c r="E11" s="9">
        <f t="shared" si="0"/>
        <v>0</v>
      </c>
      <c r="F11" s="17"/>
    </row>
    <row r="12" spans="1:6" ht="31.5" x14ac:dyDescent="0.25">
      <c r="A12" s="5" t="s">
        <v>15</v>
      </c>
      <c r="B12" s="7" t="s">
        <v>16</v>
      </c>
      <c r="C12" s="14">
        <v>24610.400000000001</v>
      </c>
      <c r="D12" s="10">
        <v>17239.900000000001</v>
      </c>
      <c r="E12" s="9">
        <f t="shared" si="0"/>
        <v>70.099999999999994</v>
      </c>
      <c r="F12" s="17"/>
    </row>
    <row r="13" spans="1:6" x14ac:dyDescent="0.25">
      <c r="A13" s="5" t="s">
        <v>17</v>
      </c>
      <c r="B13" s="7" t="s">
        <v>18</v>
      </c>
      <c r="C13" s="14">
        <v>616597.19999999995</v>
      </c>
      <c r="D13" s="10">
        <v>282113.3</v>
      </c>
      <c r="E13" s="9">
        <f t="shared" si="0"/>
        <v>45.8</v>
      </c>
      <c r="F13" s="17"/>
    </row>
    <row r="14" spans="1:6" x14ac:dyDescent="0.25">
      <c r="A14" s="5" t="s">
        <v>19</v>
      </c>
      <c r="B14" s="7" t="s">
        <v>20</v>
      </c>
      <c r="C14" s="14">
        <f>SUM(C15:C16)</f>
        <v>16710.5</v>
      </c>
      <c r="D14" s="8">
        <f>SUM(D15:D16)</f>
        <v>9032.7000000000007</v>
      </c>
      <c r="E14" s="9">
        <f t="shared" si="0"/>
        <v>54.1</v>
      </c>
      <c r="F14" s="17"/>
    </row>
    <row r="15" spans="1:6" x14ac:dyDescent="0.25">
      <c r="A15" s="5" t="s">
        <v>21</v>
      </c>
      <c r="B15" s="7" t="s">
        <v>22</v>
      </c>
      <c r="C15" s="14">
        <v>11685.8</v>
      </c>
      <c r="D15" s="10">
        <v>8248.7999999999993</v>
      </c>
      <c r="E15" s="9">
        <f t="shared" si="0"/>
        <v>70.599999999999994</v>
      </c>
      <c r="F15" s="17"/>
    </row>
    <row r="16" spans="1:6" x14ac:dyDescent="0.25">
      <c r="A16" s="5" t="s">
        <v>23</v>
      </c>
      <c r="B16" s="7" t="s">
        <v>24</v>
      </c>
      <c r="C16" s="14">
        <v>5024.7</v>
      </c>
      <c r="D16" s="10">
        <v>783.9</v>
      </c>
      <c r="E16" s="9">
        <f t="shared" si="0"/>
        <v>15.6</v>
      </c>
      <c r="F16" s="17"/>
    </row>
    <row r="17" spans="1:6" ht="31.5" x14ac:dyDescent="0.25">
      <c r="A17" s="5" t="s">
        <v>25</v>
      </c>
      <c r="B17" s="7" t="s">
        <v>26</v>
      </c>
      <c r="C17" s="14">
        <f>SUM(C18:C20)</f>
        <v>268463.8</v>
      </c>
      <c r="D17" s="8">
        <f>SUM(D18:D20)</f>
        <v>184079.6</v>
      </c>
      <c r="E17" s="9">
        <f t="shared" si="0"/>
        <v>68.599999999999994</v>
      </c>
      <c r="F17" s="17"/>
    </row>
    <row r="18" spans="1:6" ht="47.25" x14ac:dyDescent="0.25">
      <c r="A18" s="5" t="s">
        <v>27</v>
      </c>
      <c r="B18" s="7" t="s">
        <v>28</v>
      </c>
      <c r="C18" s="14">
        <v>29650.3</v>
      </c>
      <c r="D18" s="10">
        <v>20850.5</v>
      </c>
      <c r="E18" s="9">
        <f t="shared" si="0"/>
        <v>70.3</v>
      </c>
      <c r="F18" s="17"/>
    </row>
    <row r="19" spans="1:6" x14ac:dyDescent="0.25">
      <c r="A19" s="5" t="s">
        <v>29</v>
      </c>
      <c r="B19" s="7" t="s">
        <v>30</v>
      </c>
      <c r="C19" s="14">
        <v>132872.20000000001</v>
      </c>
      <c r="D19" s="10">
        <v>89013.4</v>
      </c>
      <c r="E19" s="9">
        <f t="shared" si="0"/>
        <v>67</v>
      </c>
      <c r="F19" s="17"/>
    </row>
    <row r="20" spans="1:6" ht="31.5" x14ac:dyDescent="0.25">
      <c r="A20" s="5" t="s">
        <v>31</v>
      </c>
      <c r="B20" s="7" t="s">
        <v>32</v>
      </c>
      <c r="C20" s="14">
        <v>105941.3</v>
      </c>
      <c r="D20" s="10">
        <v>74215.7</v>
      </c>
      <c r="E20" s="9">
        <f t="shared" si="0"/>
        <v>70.099999999999994</v>
      </c>
      <c r="F20" s="17"/>
    </row>
    <row r="21" spans="1:6" x14ac:dyDescent="0.25">
      <c r="A21" s="5" t="s">
        <v>33</v>
      </c>
      <c r="B21" s="7" t="s">
        <v>34</v>
      </c>
      <c r="C21" s="14">
        <f>SUM(C22:C30)</f>
        <v>5584128.7000000002</v>
      </c>
      <c r="D21" s="8">
        <f>SUM(D22:D30)</f>
        <v>2364065.2999999998</v>
      </c>
      <c r="E21" s="9">
        <f t="shared" si="0"/>
        <v>42.3</v>
      </c>
      <c r="F21" s="17"/>
    </row>
    <row r="22" spans="1:6" x14ac:dyDescent="0.25">
      <c r="A22" s="5" t="s">
        <v>35</v>
      </c>
      <c r="B22" s="7" t="s">
        <v>36</v>
      </c>
      <c r="C22" s="14">
        <v>108695.4</v>
      </c>
      <c r="D22" s="10">
        <v>53675.199999999997</v>
      </c>
      <c r="E22" s="9">
        <f t="shared" si="0"/>
        <v>49.4</v>
      </c>
      <c r="F22" s="17"/>
    </row>
    <row r="23" spans="1:6" x14ac:dyDescent="0.25">
      <c r="A23" s="5" t="s">
        <v>37</v>
      </c>
      <c r="B23" s="7" t="s">
        <v>38</v>
      </c>
      <c r="C23" s="14">
        <v>696991.4</v>
      </c>
      <c r="D23" s="10">
        <v>481751.8</v>
      </c>
      <c r="E23" s="9">
        <f t="shared" si="0"/>
        <v>69.099999999999994</v>
      </c>
      <c r="F23" s="17"/>
    </row>
    <row r="24" spans="1:6" x14ac:dyDescent="0.25">
      <c r="A24" s="5" t="s">
        <v>39</v>
      </c>
      <c r="B24" s="7" t="s">
        <v>40</v>
      </c>
      <c r="C24" s="14">
        <v>146939.1</v>
      </c>
      <c r="D24" s="10">
        <v>20578.400000000001</v>
      </c>
      <c r="E24" s="9">
        <f t="shared" si="0"/>
        <v>14</v>
      </c>
      <c r="F24" s="17"/>
    </row>
    <row r="25" spans="1:6" x14ac:dyDescent="0.25">
      <c r="A25" s="5" t="s">
        <v>41</v>
      </c>
      <c r="B25" s="7" t="s">
        <v>42</v>
      </c>
      <c r="C25" s="14">
        <v>526559.9</v>
      </c>
      <c r="D25" s="10">
        <v>414967.3</v>
      </c>
      <c r="E25" s="9">
        <f t="shared" si="0"/>
        <v>78.8</v>
      </c>
      <c r="F25" s="17"/>
    </row>
    <row r="26" spans="1:6" x14ac:dyDescent="0.25">
      <c r="A26" s="5" t="s">
        <v>43</v>
      </c>
      <c r="B26" s="7" t="s">
        <v>44</v>
      </c>
      <c r="C26" s="14">
        <v>26543.4</v>
      </c>
      <c r="D26" s="10">
        <v>25756.1</v>
      </c>
      <c r="E26" s="9">
        <f t="shared" si="0"/>
        <v>97</v>
      </c>
      <c r="F26" s="17"/>
    </row>
    <row r="27" spans="1:6" x14ac:dyDescent="0.25">
      <c r="A27" s="5" t="s">
        <v>45</v>
      </c>
      <c r="B27" s="7" t="s">
        <v>46</v>
      </c>
      <c r="C27" s="14">
        <v>3668880.3</v>
      </c>
      <c r="D27" s="10">
        <v>1108724.6000000001</v>
      </c>
      <c r="E27" s="9">
        <f t="shared" si="0"/>
        <v>30.2</v>
      </c>
      <c r="F27" s="17"/>
    </row>
    <row r="28" spans="1:6" x14ac:dyDescent="0.25">
      <c r="A28" s="5" t="s">
        <v>47</v>
      </c>
      <c r="B28" s="7" t="s">
        <v>48</v>
      </c>
      <c r="C28" s="14">
        <v>209444.2</v>
      </c>
      <c r="D28" s="10">
        <v>105305.9</v>
      </c>
      <c r="E28" s="9">
        <f t="shared" si="0"/>
        <v>50.3</v>
      </c>
      <c r="F28" s="17"/>
    </row>
    <row r="29" spans="1:6" ht="31.5" x14ac:dyDescent="0.25">
      <c r="A29" s="5" t="s">
        <v>49</v>
      </c>
      <c r="B29" s="7" t="s">
        <v>50</v>
      </c>
      <c r="C29" s="14">
        <v>1500</v>
      </c>
      <c r="D29" s="10">
        <v>0</v>
      </c>
      <c r="E29" s="9">
        <f t="shared" si="0"/>
        <v>0</v>
      </c>
      <c r="F29" s="17"/>
    </row>
    <row r="30" spans="1:6" ht="31.5" x14ac:dyDescent="0.25">
      <c r="A30" s="5" t="s">
        <v>51</v>
      </c>
      <c r="B30" s="7" t="s">
        <v>52</v>
      </c>
      <c r="C30" s="14">
        <v>198575</v>
      </c>
      <c r="D30" s="10">
        <v>153306</v>
      </c>
      <c r="E30" s="9">
        <f t="shared" si="0"/>
        <v>77.2</v>
      </c>
      <c r="F30" s="17"/>
    </row>
    <row r="31" spans="1:6" x14ac:dyDescent="0.25">
      <c r="A31" s="5" t="s">
        <v>53</v>
      </c>
      <c r="B31" s="7" t="s">
        <v>54</v>
      </c>
      <c r="C31" s="14">
        <f>SUM(C32:C35)</f>
        <v>1097637.3999999999</v>
      </c>
      <c r="D31" s="8">
        <f>SUM(D32:D35)</f>
        <v>344845.4</v>
      </c>
      <c r="E31" s="9">
        <f t="shared" si="0"/>
        <v>31.4</v>
      </c>
      <c r="F31" s="17"/>
    </row>
    <row r="32" spans="1:6" x14ac:dyDescent="0.25">
      <c r="A32" s="5" t="s">
        <v>55</v>
      </c>
      <c r="B32" s="7" t="s">
        <v>56</v>
      </c>
      <c r="C32" s="14">
        <v>39352.800000000003</v>
      </c>
      <c r="D32" s="10">
        <v>29065.3</v>
      </c>
      <c r="E32" s="9">
        <f t="shared" si="0"/>
        <v>73.900000000000006</v>
      </c>
      <c r="F32" s="17"/>
    </row>
    <row r="33" spans="1:6" x14ac:dyDescent="0.25">
      <c r="A33" s="5" t="s">
        <v>57</v>
      </c>
      <c r="B33" s="7" t="s">
        <v>58</v>
      </c>
      <c r="C33" s="14">
        <v>981724</v>
      </c>
      <c r="D33" s="10">
        <v>270941.8</v>
      </c>
      <c r="E33" s="9">
        <f t="shared" si="0"/>
        <v>27.6</v>
      </c>
      <c r="F33" s="17"/>
    </row>
    <row r="34" spans="1:6" x14ac:dyDescent="0.25">
      <c r="A34" s="5" t="s">
        <v>59</v>
      </c>
      <c r="B34" s="7" t="s">
        <v>60</v>
      </c>
      <c r="C34" s="14">
        <v>70448.2</v>
      </c>
      <c r="D34" s="10">
        <v>40789.199999999997</v>
      </c>
      <c r="E34" s="9">
        <f t="shared" si="0"/>
        <v>57.9</v>
      </c>
      <c r="F34" s="17"/>
    </row>
    <row r="35" spans="1:6" ht="31.5" x14ac:dyDescent="0.25">
      <c r="A35" s="5" t="s">
        <v>61</v>
      </c>
      <c r="B35" s="7" t="s">
        <v>62</v>
      </c>
      <c r="C35" s="14">
        <v>6112.4</v>
      </c>
      <c r="D35" s="10">
        <v>4049.1</v>
      </c>
      <c r="E35" s="9">
        <f t="shared" si="0"/>
        <v>66.2</v>
      </c>
      <c r="F35" s="17"/>
    </row>
    <row r="36" spans="1:6" x14ac:dyDescent="0.25">
      <c r="A36" s="5" t="s">
        <v>63</v>
      </c>
      <c r="B36" s="7" t="s">
        <v>64</v>
      </c>
      <c r="C36" s="14">
        <f>SUM(C37:C40)</f>
        <v>163507.70000000001</v>
      </c>
      <c r="D36" s="8">
        <f>SUM(D37:D40)</f>
        <v>40221.4</v>
      </c>
      <c r="E36" s="9">
        <f t="shared" si="0"/>
        <v>24.6</v>
      </c>
      <c r="F36" s="17"/>
    </row>
    <row r="37" spans="1:6" x14ac:dyDescent="0.25">
      <c r="A37" s="5" t="s">
        <v>65</v>
      </c>
      <c r="B37" s="7" t="s">
        <v>66</v>
      </c>
      <c r="C37" s="14">
        <v>300</v>
      </c>
      <c r="D37" s="10">
        <v>225</v>
      </c>
      <c r="E37" s="9">
        <f t="shared" si="0"/>
        <v>75</v>
      </c>
      <c r="F37" s="17"/>
    </row>
    <row r="38" spans="1:6" x14ac:dyDescent="0.25">
      <c r="A38" s="5" t="s">
        <v>67</v>
      </c>
      <c r="B38" s="7" t="s">
        <v>68</v>
      </c>
      <c r="C38" s="14">
        <v>114620.2</v>
      </c>
      <c r="D38" s="10">
        <v>1400</v>
      </c>
      <c r="E38" s="9">
        <f t="shared" si="0"/>
        <v>1.2</v>
      </c>
      <c r="F38" s="17"/>
    </row>
    <row r="39" spans="1:6" ht="31.5" x14ac:dyDescent="0.25">
      <c r="A39" s="5" t="s">
        <v>69</v>
      </c>
      <c r="B39" s="7" t="s">
        <v>70</v>
      </c>
      <c r="C39" s="14">
        <v>22448.1</v>
      </c>
      <c r="D39" s="10">
        <v>18879.400000000001</v>
      </c>
      <c r="E39" s="9">
        <f t="shared" si="0"/>
        <v>84.1</v>
      </c>
      <c r="F39" s="17"/>
    </row>
    <row r="40" spans="1:6" ht="31.5" x14ac:dyDescent="0.25">
      <c r="A40" s="5" t="s">
        <v>71</v>
      </c>
      <c r="B40" s="7" t="s">
        <v>72</v>
      </c>
      <c r="C40" s="14">
        <v>26139.4</v>
      </c>
      <c r="D40" s="10">
        <v>19717</v>
      </c>
      <c r="E40" s="9">
        <f t="shared" si="0"/>
        <v>75.400000000000006</v>
      </c>
      <c r="F40" s="17"/>
    </row>
    <row r="41" spans="1:6" x14ac:dyDescent="0.25">
      <c r="A41" s="5" t="s">
        <v>73</v>
      </c>
      <c r="B41" s="7" t="s">
        <v>74</v>
      </c>
      <c r="C41" s="14">
        <f>SUM(C42:C48)</f>
        <v>6214426.4000000004</v>
      </c>
      <c r="D41" s="8">
        <f>SUM(D42:D48)</f>
        <v>3943042.9</v>
      </c>
      <c r="E41" s="9">
        <f t="shared" si="0"/>
        <v>63.4</v>
      </c>
      <c r="F41" s="17"/>
    </row>
    <row r="42" spans="1:6" x14ac:dyDescent="0.25">
      <c r="A42" s="5" t="s">
        <v>75</v>
      </c>
      <c r="B42" s="7" t="s">
        <v>76</v>
      </c>
      <c r="C42" s="14">
        <v>1221350.3999999999</v>
      </c>
      <c r="D42" s="10">
        <v>228052.4</v>
      </c>
      <c r="E42" s="9">
        <f t="shared" si="0"/>
        <v>18.7</v>
      </c>
      <c r="F42" s="17"/>
    </row>
    <row r="43" spans="1:6" x14ac:dyDescent="0.25">
      <c r="A43" s="5" t="s">
        <v>77</v>
      </c>
      <c r="B43" s="7" t="s">
        <v>78</v>
      </c>
      <c r="C43" s="14">
        <v>4207759.5999999996</v>
      </c>
      <c r="D43" s="10">
        <f>3105808.3+0.1</f>
        <v>3105808.4</v>
      </c>
      <c r="E43" s="9">
        <f t="shared" si="0"/>
        <v>73.8</v>
      </c>
      <c r="F43" s="17"/>
    </row>
    <row r="44" spans="1:6" x14ac:dyDescent="0.25">
      <c r="A44" s="5" t="s">
        <v>79</v>
      </c>
      <c r="B44" s="7" t="s">
        <v>80</v>
      </c>
      <c r="C44" s="14">
        <v>228618.4</v>
      </c>
      <c r="D44" s="10">
        <v>196215.6</v>
      </c>
      <c r="E44" s="9">
        <f t="shared" si="0"/>
        <v>85.8</v>
      </c>
      <c r="F44" s="17"/>
    </row>
    <row r="45" spans="1:6" x14ac:dyDescent="0.25">
      <c r="A45" s="5" t="s">
        <v>81</v>
      </c>
      <c r="B45" s="7" t="s">
        <v>82</v>
      </c>
      <c r="C45" s="14">
        <v>405623.3</v>
      </c>
      <c r="D45" s="10">
        <v>289524.59999999998</v>
      </c>
      <c r="E45" s="9">
        <f t="shared" si="0"/>
        <v>71.400000000000006</v>
      </c>
      <c r="F45" s="17"/>
    </row>
    <row r="46" spans="1:6" ht="31.5" x14ac:dyDescent="0.25">
      <c r="A46" s="5" t="s">
        <v>83</v>
      </c>
      <c r="B46" s="7" t="s">
        <v>84</v>
      </c>
      <c r="C46" s="14">
        <v>14671.2</v>
      </c>
      <c r="D46" s="10">
        <v>10208.799999999999</v>
      </c>
      <c r="E46" s="9">
        <f t="shared" si="0"/>
        <v>69.599999999999994</v>
      </c>
      <c r="F46" s="17"/>
    </row>
    <row r="47" spans="1:6" x14ac:dyDescent="0.25">
      <c r="A47" s="5" t="s">
        <v>85</v>
      </c>
      <c r="B47" s="7" t="s">
        <v>86</v>
      </c>
      <c r="C47" s="14">
        <v>69976.100000000006</v>
      </c>
      <c r="D47" s="10">
        <v>66336</v>
      </c>
      <c r="E47" s="9">
        <f t="shared" si="0"/>
        <v>94.8</v>
      </c>
      <c r="F47" s="17"/>
    </row>
    <row r="48" spans="1:6" x14ac:dyDescent="0.25">
      <c r="A48" s="5" t="s">
        <v>87</v>
      </c>
      <c r="B48" s="7" t="s">
        <v>88</v>
      </c>
      <c r="C48" s="14">
        <v>66427.399999999994</v>
      </c>
      <c r="D48" s="10">
        <v>46897.1</v>
      </c>
      <c r="E48" s="9">
        <f t="shared" si="0"/>
        <v>70.599999999999994</v>
      </c>
      <c r="F48" s="17"/>
    </row>
    <row r="49" spans="1:6" x14ac:dyDescent="0.25">
      <c r="A49" s="5" t="s">
        <v>147</v>
      </c>
      <c r="B49" s="7" t="s">
        <v>89</v>
      </c>
      <c r="C49" s="14">
        <f>SUM(C50:C51)</f>
        <v>430953.6</v>
      </c>
      <c r="D49" s="8">
        <f>SUM(D50:D51)</f>
        <v>308134.5</v>
      </c>
      <c r="E49" s="9">
        <f t="shared" si="0"/>
        <v>71.5</v>
      </c>
      <c r="F49" s="17"/>
    </row>
    <row r="50" spans="1:6" x14ac:dyDescent="0.25">
      <c r="A50" s="5" t="s">
        <v>90</v>
      </c>
      <c r="B50" s="7" t="s">
        <v>91</v>
      </c>
      <c r="C50" s="14">
        <v>407565.2</v>
      </c>
      <c r="D50" s="10">
        <v>291251.40000000002</v>
      </c>
      <c r="E50" s="9">
        <f t="shared" si="0"/>
        <v>71.5</v>
      </c>
      <c r="F50" s="17"/>
    </row>
    <row r="51" spans="1:6" ht="31.5" x14ac:dyDescent="0.25">
      <c r="A51" s="5" t="s">
        <v>92</v>
      </c>
      <c r="B51" s="7" t="s">
        <v>93</v>
      </c>
      <c r="C51" s="14">
        <v>23388.400000000001</v>
      </c>
      <c r="D51" s="10">
        <v>16883.099999999999</v>
      </c>
      <c r="E51" s="9">
        <f t="shared" si="0"/>
        <v>72.2</v>
      </c>
      <c r="F51" s="17"/>
    </row>
    <row r="52" spans="1:6" x14ac:dyDescent="0.25">
      <c r="A52" s="5" t="s">
        <v>94</v>
      </c>
      <c r="B52" s="7" t="s">
        <v>95</v>
      </c>
      <c r="C52" s="14">
        <f>SUM(C53:C58)</f>
        <v>1627866.5</v>
      </c>
      <c r="D52" s="8">
        <f>SUM(D53:D58)</f>
        <v>955112.2</v>
      </c>
      <c r="E52" s="9">
        <f t="shared" si="0"/>
        <v>58.7</v>
      </c>
      <c r="F52" s="17"/>
    </row>
    <row r="53" spans="1:6" x14ac:dyDescent="0.25">
      <c r="A53" s="5" t="s">
        <v>96</v>
      </c>
      <c r="B53" s="7" t="s">
        <v>97</v>
      </c>
      <c r="C53" s="14">
        <v>727944.5</v>
      </c>
      <c r="D53" s="10">
        <v>387411.9</v>
      </c>
      <c r="E53" s="9">
        <f t="shared" si="0"/>
        <v>53.2</v>
      </c>
      <c r="F53" s="17"/>
    </row>
    <row r="54" spans="1:6" x14ac:dyDescent="0.25">
      <c r="A54" s="5" t="s">
        <v>98</v>
      </c>
      <c r="B54" s="7" t="s">
        <v>99</v>
      </c>
      <c r="C54" s="14">
        <v>392317.3</v>
      </c>
      <c r="D54" s="10">
        <v>278521.40000000002</v>
      </c>
      <c r="E54" s="9">
        <f t="shared" si="0"/>
        <v>71</v>
      </c>
      <c r="F54" s="17"/>
    </row>
    <row r="55" spans="1:6" ht="31.5" x14ac:dyDescent="0.25">
      <c r="A55" s="5" t="s">
        <v>100</v>
      </c>
      <c r="B55" s="7" t="s">
        <v>101</v>
      </c>
      <c r="C55" s="14">
        <v>8460.7999999999993</v>
      </c>
      <c r="D55" s="10">
        <v>6345.6</v>
      </c>
      <c r="E55" s="9">
        <f t="shared" si="0"/>
        <v>75</v>
      </c>
      <c r="F55" s="17"/>
    </row>
    <row r="56" spans="1:6" x14ac:dyDescent="0.25">
      <c r="A56" s="5" t="s">
        <v>102</v>
      </c>
      <c r="B56" s="7" t="s">
        <v>103</v>
      </c>
      <c r="C56" s="14">
        <v>75410.100000000006</v>
      </c>
      <c r="D56" s="10">
        <f>74174.2+0.1</f>
        <v>74174.3</v>
      </c>
      <c r="E56" s="9">
        <f t="shared" si="0"/>
        <v>98.4</v>
      </c>
      <c r="F56" s="17"/>
    </row>
    <row r="57" spans="1:6" ht="31.5" x14ac:dyDescent="0.25">
      <c r="A57" s="5" t="s">
        <v>104</v>
      </c>
      <c r="B57" s="7" t="s">
        <v>105</v>
      </c>
      <c r="C57" s="14">
        <v>27676.6</v>
      </c>
      <c r="D57" s="10">
        <v>20854.2</v>
      </c>
      <c r="E57" s="9">
        <f t="shared" si="0"/>
        <v>75.3</v>
      </c>
      <c r="F57" s="17"/>
    </row>
    <row r="58" spans="1:6" x14ac:dyDescent="0.25">
      <c r="A58" s="5" t="s">
        <v>106</v>
      </c>
      <c r="B58" s="7" t="s">
        <v>107</v>
      </c>
      <c r="C58" s="14">
        <v>396057.2</v>
      </c>
      <c r="D58" s="10">
        <v>187804.79999999999</v>
      </c>
      <c r="E58" s="9">
        <f t="shared" si="0"/>
        <v>47.4</v>
      </c>
      <c r="F58" s="17"/>
    </row>
    <row r="59" spans="1:6" x14ac:dyDescent="0.25">
      <c r="A59" s="5" t="s">
        <v>108</v>
      </c>
      <c r="B59" s="7" t="s">
        <v>109</v>
      </c>
      <c r="C59" s="14">
        <f>SUM(C60:C64)</f>
        <v>3967879.8</v>
      </c>
      <c r="D59" s="8">
        <f>SUM(D60:D64)</f>
        <v>2903859.1</v>
      </c>
      <c r="E59" s="9">
        <f t="shared" si="0"/>
        <v>73.2</v>
      </c>
      <c r="F59" s="17"/>
    </row>
    <row r="60" spans="1:6" x14ac:dyDescent="0.25">
      <c r="A60" s="5" t="s">
        <v>110</v>
      </c>
      <c r="B60" s="7" t="s">
        <v>111</v>
      </c>
      <c r="C60" s="14">
        <v>26356</v>
      </c>
      <c r="D60" s="10">
        <v>21967.5</v>
      </c>
      <c r="E60" s="9">
        <f t="shared" si="0"/>
        <v>83.3</v>
      </c>
      <c r="F60" s="17"/>
    </row>
    <row r="61" spans="1:6" x14ac:dyDescent="0.25">
      <c r="A61" s="5" t="s">
        <v>112</v>
      </c>
      <c r="B61" s="7" t="s">
        <v>113</v>
      </c>
      <c r="C61" s="14">
        <v>429945.5</v>
      </c>
      <c r="D61" s="10">
        <v>302945.8</v>
      </c>
      <c r="E61" s="9">
        <f t="shared" si="0"/>
        <v>70.5</v>
      </c>
      <c r="F61" s="17"/>
    </row>
    <row r="62" spans="1:6" x14ac:dyDescent="0.25">
      <c r="A62" s="5" t="s">
        <v>114</v>
      </c>
      <c r="B62" s="7" t="s">
        <v>115</v>
      </c>
      <c r="C62" s="14">
        <v>2484052.5</v>
      </c>
      <c r="D62" s="10">
        <v>1974159</v>
      </c>
      <c r="E62" s="9">
        <f t="shared" si="0"/>
        <v>79.5</v>
      </c>
      <c r="F62" s="17"/>
    </row>
    <row r="63" spans="1:6" x14ac:dyDescent="0.25">
      <c r="A63" s="5" t="s">
        <v>116</v>
      </c>
      <c r="B63" s="7" t="s">
        <v>117</v>
      </c>
      <c r="C63" s="14">
        <v>976322.6</v>
      </c>
      <c r="D63" s="10">
        <v>567072.4</v>
      </c>
      <c r="E63" s="9">
        <f t="shared" si="0"/>
        <v>58.1</v>
      </c>
      <c r="F63" s="17"/>
    </row>
    <row r="64" spans="1:6" x14ac:dyDescent="0.25">
      <c r="A64" s="5" t="s">
        <v>118</v>
      </c>
      <c r="B64" s="7" t="s">
        <v>119</v>
      </c>
      <c r="C64" s="14">
        <v>51203.199999999997</v>
      </c>
      <c r="D64" s="10">
        <v>37714.400000000001</v>
      </c>
      <c r="E64" s="9">
        <f t="shared" si="0"/>
        <v>73.7</v>
      </c>
      <c r="F64" s="17"/>
    </row>
    <row r="65" spans="1:6" x14ac:dyDescent="0.25">
      <c r="A65" s="5" t="s">
        <v>120</v>
      </c>
      <c r="B65" s="7" t="s">
        <v>121</v>
      </c>
      <c r="C65" s="14">
        <f>SUM(C66:C69)</f>
        <v>273030.90000000002</v>
      </c>
      <c r="D65" s="8">
        <f>SUM(D66:D69)</f>
        <v>170741.9</v>
      </c>
      <c r="E65" s="9">
        <f t="shared" si="0"/>
        <v>62.5</v>
      </c>
      <c r="F65" s="17"/>
    </row>
    <row r="66" spans="1:6" x14ac:dyDescent="0.25">
      <c r="A66" s="5" t="s">
        <v>122</v>
      </c>
      <c r="B66" s="7" t="s">
        <v>123</v>
      </c>
      <c r="C66" s="14">
        <v>100</v>
      </c>
      <c r="D66" s="10">
        <v>100</v>
      </c>
      <c r="E66" s="9">
        <f t="shared" si="0"/>
        <v>100</v>
      </c>
      <c r="F66" s="17"/>
    </row>
    <row r="67" spans="1:6" x14ac:dyDescent="0.25">
      <c r="A67" s="5" t="s">
        <v>124</v>
      </c>
      <c r="B67" s="7" t="s">
        <v>125</v>
      </c>
      <c r="C67" s="14">
        <v>199131.7</v>
      </c>
      <c r="D67" s="10">
        <v>114291.2</v>
      </c>
      <c r="E67" s="9">
        <f t="shared" si="0"/>
        <v>57.4</v>
      </c>
      <c r="F67" s="17"/>
    </row>
    <row r="68" spans="1:6" x14ac:dyDescent="0.25">
      <c r="A68" s="5" t="s">
        <v>126</v>
      </c>
      <c r="B68" s="7" t="s">
        <v>127</v>
      </c>
      <c r="C68" s="14">
        <v>62860.800000000003</v>
      </c>
      <c r="D68" s="10">
        <v>48495.6</v>
      </c>
      <c r="E68" s="9">
        <f t="shared" si="0"/>
        <v>77.099999999999994</v>
      </c>
      <c r="F68" s="17"/>
    </row>
    <row r="69" spans="1:6" ht="31.5" x14ac:dyDescent="0.25">
      <c r="A69" s="5" t="s">
        <v>128</v>
      </c>
      <c r="B69" s="7" t="s">
        <v>129</v>
      </c>
      <c r="C69" s="14">
        <v>10938.4</v>
      </c>
      <c r="D69" s="10">
        <f>7855+0.1</f>
        <v>7855.1</v>
      </c>
      <c r="E69" s="9">
        <f t="shared" ref="E69:E77" si="1">D69*100/C69</f>
        <v>71.8</v>
      </c>
      <c r="F69" s="17"/>
    </row>
    <row r="70" spans="1:6" x14ac:dyDescent="0.25">
      <c r="A70" s="5" t="s">
        <v>130</v>
      </c>
      <c r="B70" s="7" t="s">
        <v>131</v>
      </c>
      <c r="C70" s="14">
        <v>25998.2</v>
      </c>
      <c r="D70" s="8">
        <f>D71</f>
        <v>19845.400000000001</v>
      </c>
      <c r="E70" s="9">
        <f t="shared" si="1"/>
        <v>76.3</v>
      </c>
      <c r="F70" s="17"/>
    </row>
    <row r="71" spans="1:6" x14ac:dyDescent="0.25">
      <c r="A71" s="5" t="s">
        <v>132</v>
      </c>
      <c r="B71" s="7" t="s">
        <v>133</v>
      </c>
      <c r="C71" s="14">
        <v>25998.2</v>
      </c>
      <c r="D71" s="10">
        <v>19845.400000000001</v>
      </c>
      <c r="E71" s="9">
        <f t="shared" si="1"/>
        <v>76.3</v>
      </c>
      <c r="F71" s="17"/>
    </row>
    <row r="72" spans="1:6" ht="31.5" x14ac:dyDescent="0.25">
      <c r="A72" s="5" t="s">
        <v>134</v>
      </c>
      <c r="B72" s="7" t="s">
        <v>135</v>
      </c>
      <c r="C72" s="14">
        <v>14972.2</v>
      </c>
      <c r="D72" s="8">
        <f>D73</f>
        <v>926.7</v>
      </c>
      <c r="E72" s="9">
        <f t="shared" si="1"/>
        <v>6.2</v>
      </c>
      <c r="F72" s="17"/>
    </row>
    <row r="73" spans="1:6" ht="31.5" x14ac:dyDescent="0.25">
      <c r="A73" s="5" t="s">
        <v>136</v>
      </c>
      <c r="B73" s="7" t="s">
        <v>137</v>
      </c>
      <c r="C73" s="14">
        <v>14972.2</v>
      </c>
      <c r="D73" s="10">
        <v>926.7</v>
      </c>
      <c r="E73" s="9">
        <f t="shared" si="1"/>
        <v>6.2</v>
      </c>
      <c r="F73" s="17"/>
    </row>
    <row r="74" spans="1:6" ht="47.25" x14ac:dyDescent="0.25">
      <c r="A74" s="5" t="s">
        <v>138</v>
      </c>
      <c r="B74" s="7" t="s">
        <v>139</v>
      </c>
      <c r="C74" s="14">
        <f>SUM(C75:C77)</f>
        <v>2409535.1</v>
      </c>
      <c r="D74" s="8">
        <f>SUM(D75:D77)</f>
        <v>1958371.5</v>
      </c>
      <c r="E74" s="9">
        <f t="shared" si="1"/>
        <v>81.3</v>
      </c>
      <c r="F74" s="17"/>
    </row>
    <row r="75" spans="1:6" ht="47.25" x14ac:dyDescent="0.25">
      <c r="A75" s="5" t="s">
        <v>140</v>
      </c>
      <c r="B75" s="7" t="s">
        <v>141</v>
      </c>
      <c r="C75" s="14">
        <v>1584409.3</v>
      </c>
      <c r="D75" s="10">
        <v>1152272.8999999999</v>
      </c>
      <c r="E75" s="9">
        <f t="shared" si="1"/>
        <v>72.7</v>
      </c>
      <c r="F75" s="17"/>
    </row>
    <row r="76" spans="1:6" x14ac:dyDescent="0.25">
      <c r="A76" s="5" t="s">
        <v>142</v>
      </c>
      <c r="B76" s="7" t="s">
        <v>143</v>
      </c>
      <c r="C76" s="14">
        <v>264391.2</v>
      </c>
      <c r="D76" s="10">
        <v>259945.1</v>
      </c>
      <c r="E76" s="9">
        <f t="shared" si="1"/>
        <v>98.3</v>
      </c>
      <c r="F76" s="17"/>
    </row>
    <row r="77" spans="1:6" ht="31.5" x14ac:dyDescent="0.25">
      <c r="A77" s="5" t="s">
        <v>144</v>
      </c>
      <c r="B77" s="7" t="s">
        <v>145</v>
      </c>
      <c r="C77" s="14">
        <v>560734.6</v>
      </c>
      <c r="D77" s="10">
        <f>546153.6-0.1</f>
        <v>546153.5</v>
      </c>
      <c r="E77" s="9">
        <f t="shared" si="1"/>
        <v>97.4</v>
      </c>
      <c r="F77" s="17"/>
    </row>
    <row r="78" spans="1:6" s="3" customFormat="1" x14ac:dyDescent="0.25">
      <c r="A78" s="6" t="s">
        <v>150</v>
      </c>
      <c r="B78" s="11"/>
      <c r="C78" s="15">
        <f>C5+C14+C17+C21+C31+C36+C41+C49+C52+C59+C65+C70+C72+C74</f>
        <v>23162751.100000001</v>
      </c>
      <c r="D78" s="12">
        <f>D74+D72+D70+D65+D59+D52+D49+D41+D36+D31+D21+D17+D14+D5</f>
        <v>13798985.6</v>
      </c>
      <c r="E78" s="13">
        <f>D78*100/C78</f>
        <v>59.6</v>
      </c>
      <c r="F78" s="17"/>
    </row>
  </sheetData>
  <mergeCells count="6">
    <mergeCell ref="A1:E1"/>
    <mergeCell ref="A3:A4"/>
    <mergeCell ref="B3:B4"/>
    <mergeCell ref="C3:C4"/>
    <mergeCell ref="D3:D4"/>
    <mergeCell ref="E3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</vt:lpstr>
      <vt:lpstr>Лист1</vt:lpstr>
      <vt:lpstr>'1'!Заголовки_для_печати</vt:lpstr>
      <vt:lpstr>'1'!Область_печати</vt:lpstr>
    </vt:vector>
  </TitlesOfParts>
  <Company>mf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zeinoldanov</dc:creator>
  <cp:lastModifiedBy>Ivanova</cp:lastModifiedBy>
  <cp:lastPrinted>2019-10-07T08:45:20Z</cp:lastPrinted>
  <dcterms:created xsi:type="dcterms:W3CDTF">2018-06-09T10:16:21Z</dcterms:created>
  <dcterms:modified xsi:type="dcterms:W3CDTF">2019-10-23T03:14:39Z</dcterms:modified>
</cp:coreProperties>
</file>