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дел методологии и мониторинга\ОТДЕЛ\Соглашение с МФ РФ_2019_План оптимизации до 2024 года\Форма сведений по 531-р_приказ 87-п_формы отчетности\"/>
    </mc:Choice>
  </mc:AlternateContent>
  <bookViews>
    <workbookView xWindow="0" yWindow="0" windowWidth="28800" windowHeight="12345" firstSheet="13" activeTab="24"/>
  </bookViews>
  <sheets>
    <sheet name="Форма_расходы2020_в системе " sheetId="2" r:id="rId1"/>
    <sheet name="Форма_расходы2020_в печать" sheetId="6" state="hidden" r:id="rId2"/>
    <sheet name="форма 21,22" sheetId="30" r:id="rId3"/>
    <sheet name="ф30 изм в печат.форму" sheetId="29" r:id="rId4"/>
    <sheet name="форма 30" sheetId="28" r:id="rId5"/>
    <sheet name="форма 29" sheetId="27" r:id="rId6"/>
    <sheet name="форма 28" sheetId="26" r:id="rId7"/>
    <sheet name="форма 27" sheetId="25" r:id="rId8"/>
    <sheet name="форма 26" sheetId="23" r:id="rId9"/>
    <sheet name="форма 25" sheetId="22" r:id="rId10"/>
    <sheet name="форма 24" sheetId="21" r:id="rId11"/>
    <sheet name="форма 23" sheetId="20" r:id="rId12"/>
    <sheet name="форма 18,19,20" sheetId="18" r:id="rId13"/>
    <sheet name="форма 14" sheetId="14" r:id="rId14"/>
    <sheet name="форма 15" sheetId="15" r:id="rId15"/>
    <sheet name="форма 16" sheetId="16" r:id="rId16"/>
    <sheet name="форма 17" sheetId="17" r:id="rId17"/>
    <sheet name="форма 1.2" sheetId="1" r:id="rId18"/>
    <sheet name="форма 2" sheetId="3" r:id="rId19"/>
    <sheet name="форма 3" sheetId="4" r:id="rId20"/>
    <sheet name="форма 4" sheetId="5" r:id="rId21"/>
    <sheet name="форма 5" sheetId="7" r:id="rId22"/>
    <sheet name="форма 7" sheetId="8" r:id="rId23"/>
    <sheet name="форма 9" sheetId="9" r:id="rId24"/>
    <sheet name="форма 10" sheetId="10" r:id="rId25"/>
    <sheet name="форма 11" sheetId="11" r:id="rId26"/>
    <sheet name="форма 12" sheetId="12" r:id="rId27"/>
    <sheet name="форма 13" sheetId="13" r:id="rId28"/>
  </sheets>
  <externalReferences>
    <externalReference r:id="rId29"/>
  </externalReferences>
  <definedNames>
    <definedName name="_xlnm.Print_Area" localSheetId="3">'ф30 изм в печат.форму'!$A$1:$H$9</definedName>
    <definedName name="_xlnm.Print_Area" localSheetId="17">'форма 1.2'!$A$1:$J$9</definedName>
    <definedName name="_xlnm.Print_Area" localSheetId="24">'форма 10'!$A$1:$Q$8</definedName>
    <definedName name="_xlnm.Print_Area" localSheetId="25">'форма 11'!$A$1:$H$10</definedName>
    <definedName name="_xlnm.Print_Area" localSheetId="26">'форма 12'!$A$1:$J$10</definedName>
    <definedName name="_xlnm.Print_Area" localSheetId="27">'форма 13'!$A$1:$H$8</definedName>
    <definedName name="_xlnm.Print_Area" localSheetId="13">'форма 14'!$A$1:$D$7</definedName>
    <definedName name="_xlnm.Print_Area" localSheetId="14">'форма 15'!$A$1:$G$8</definedName>
    <definedName name="_xlnm.Print_Area" localSheetId="15">'форма 16'!$A$1:$C$7</definedName>
    <definedName name="_xlnm.Print_Area" localSheetId="16">'форма 17'!$A$1:$C$6</definedName>
    <definedName name="_xlnm.Print_Area" localSheetId="12">'форма 18,19,20'!$A$1:$C$7</definedName>
    <definedName name="_xlnm.Print_Area" localSheetId="18">'форма 2'!$A$1:$H$8</definedName>
    <definedName name="_xlnm.Print_Area" localSheetId="2">'форма 21,22'!$A$1:$C$7</definedName>
    <definedName name="_xlnm.Print_Area" localSheetId="11">'форма 23'!$A$1:$I$8</definedName>
    <definedName name="_xlnm.Print_Area" localSheetId="10">'форма 24'!$A$1:$I$10</definedName>
    <definedName name="_xlnm.Print_Area" localSheetId="9">'форма 25'!$A$1:$G$8</definedName>
    <definedName name="_xlnm.Print_Area" localSheetId="8">'форма 26'!$A$1:$E$7</definedName>
    <definedName name="_xlnm.Print_Area" localSheetId="7">'форма 27'!$A$1:$G$8</definedName>
    <definedName name="_xlnm.Print_Area" localSheetId="6">'форма 28'!$A$1:$I$9</definedName>
    <definedName name="_xlnm.Print_Area" localSheetId="5">'форма 29'!$A$1:$I$9</definedName>
    <definedName name="_xlnm.Print_Area" localSheetId="19">'форма 3'!$A$1:$G$9</definedName>
    <definedName name="_xlnm.Print_Area" localSheetId="4">'форма 30'!$A$1:$J$8</definedName>
    <definedName name="_xlnm.Print_Area" localSheetId="20">'форма 4'!$A$1:$B$6</definedName>
    <definedName name="_xlnm.Print_Area" localSheetId="21">'форма 5'!$A$1:$H$8</definedName>
    <definedName name="_xlnm.Print_Area" localSheetId="22">'форма 7'!$A$1:$G$8</definedName>
    <definedName name="_xlnm.Print_Area" localSheetId="23">'форма 9'!$A$1:$K$7</definedName>
    <definedName name="_xlnm.Print_Area" localSheetId="1">'Форма_расходы2020_в печать'!$A$1:$O$220</definedName>
    <definedName name="_xlnm.Print_Area" localSheetId="0">'Форма_расходы2020_в системе '!$A$1:$O$277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9" l="1"/>
  <c r="G7" i="9"/>
  <c r="G6" i="9"/>
  <c r="N240" i="2" l="1"/>
  <c r="N238" i="2"/>
  <c r="N236" i="2"/>
  <c r="N234" i="2"/>
  <c r="N232" i="2"/>
  <c r="N230" i="2"/>
  <c r="N228" i="2"/>
  <c r="N226" i="2"/>
  <c r="N224" i="2"/>
  <c r="N222" i="2"/>
  <c r="N241" i="2"/>
  <c r="N239" i="2"/>
  <c r="N237" i="2"/>
  <c r="N235" i="2"/>
  <c r="N233" i="2"/>
  <c r="N231" i="2"/>
  <c r="N229" i="2"/>
  <c r="N227" i="2"/>
  <c r="N225" i="2"/>
  <c r="N223" i="2"/>
  <c r="N221" i="2"/>
  <c r="N219" i="2"/>
  <c r="N217" i="2"/>
  <c r="N215" i="2"/>
  <c r="N213" i="2"/>
  <c r="N211" i="2"/>
  <c r="N209" i="2"/>
  <c r="N220" i="2"/>
  <c r="N218" i="2"/>
  <c r="N216" i="2"/>
  <c r="N214" i="2"/>
  <c r="N212" i="2"/>
  <c r="N210" i="2"/>
  <c r="N208" i="2"/>
  <c r="N207" i="2"/>
  <c r="N206" i="2"/>
  <c r="H205" i="2"/>
  <c r="B7" i="30"/>
  <c r="H241" i="2"/>
  <c r="H239" i="2"/>
  <c r="H237" i="2"/>
  <c r="H235" i="2"/>
  <c r="H233" i="2"/>
  <c r="H231" i="2"/>
  <c r="H229" i="2"/>
  <c r="H227" i="2"/>
  <c r="H225" i="2"/>
  <c r="H223" i="2"/>
  <c r="H221" i="2"/>
  <c r="H219" i="2"/>
  <c r="H217" i="2"/>
  <c r="H215" i="2"/>
  <c r="H213" i="2"/>
  <c r="H211" i="2"/>
  <c r="H209" i="2"/>
  <c r="H240" i="2"/>
  <c r="H238" i="2"/>
  <c r="H236" i="2"/>
  <c r="H234" i="2"/>
  <c r="H232" i="2"/>
  <c r="H230" i="2"/>
  <c r="H228" i="2"/>
  <c r="H226" i="2"/>
  <c r="H224" i="2"/>
  <c r="H222" i="2"/>
  <c r="H220" i="2"/>
  <c r="H218" i="2"/>
  <c r="H216" i="2"/>
  <c r="H214" i="2"/>
  <c r="H212" i="2"/>
  <c r="H210" i="2"/>
  <c r="H208" i="2"/>
  <c r="H207" i="2"/>
  <c r="H206" i="2"/>
  <c r="H277" i="2" l="1"/>
  <c r="I258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N259" i="2"/>
  <c r="L259" i="2"/>
  <c r="M259" i="2"/>
  <c r="J259" i="2"/>
  <c r="I259" i="2"/>
  <c r="N260" i="2"/>
  <c r="N257" i="2"/>
  <c r="M257" i="2"/>
  <c r="L257" i="2"/>
  <c r="K257" i="2"/>
  <c r="J257" i="2"/>
  <c r="I257" i="2"/>
  <c r="N256" i="2"/>
  <c r="K256" i="2"/>
  <c r="L256" i="2"/>
  <c r="M256" i="2"/>
  <c r="J256" i="2"/>
  <c r="I256" i="2"/>
  <c r="G7" i="28"/>
  <c r="G6" i="28"/>
  <c r="I254" i="2"/>
  <c r="M254" i="2"/>
  <c r="L254" i="2"/>
  <c r="K254" i="2"/>
  <c r="J254" i="2"/>
  <c r="N254" i="2"/>
  <c r="N253" i="2"/>
  <c r="K253" i="2"/>
  <c r="L253" i="2"/>
  <c r="M253" i="2"/>
  <c r="J253" i="2"/>
  <c r="I253" i="2"/>
  <c r="G8" i="27"/>
  <c r="G7" i="27"/>
  <c r="G6" i="27"/>
  <c r="N252" i="2"/>
  <c r="K252" i="2"/>
  <c r="L252" i="2"/>
  <c r="M252" i="2"/>
  <c r="J252" i="2"/>
  <c r="I252" i="2"/>
  <c r="N251" i="2"/>
  <c r="K251" i="2"/>
  <c r="L251" i="2"/>
  <c r="M251" i="2"/>
  <c r="J251" i="2"/>
  <c r="G8" i="26"/>
  <c r="G7" i="26"/>
  <c r="G6" i="26"/>
  <c r="N250" i="2"/>
  <c r="H250" i="2"/>
  <c r="E7" i="25"/>
  <c r="C7" i="25"/>
  <c r="E6" i="25"/>
  <c r="E8" i="25" s="1"/>
  <c r="C6" i="25"/>
  <c r="C8" i="25" s="1"/>
  <c r="N249" i="2"/>
  <c r="I249" i="2"/>
  <c r="C6" i="23"/>
  <c r="C5" i="23"/>
  <c r="D7" i="23" s="1"/>
  <c r="N248" i="2"/>
  <c r="I248" i="2"/>
  <c r="F8" i="22"/>
  <c r="E7" i="22"/>
  <c r="E6" i="22"/>
  <c r="E5" i="22"/>
  <c r="E8" i="22" s="1"/>
  <c r="C8" i="22"/>
  <c r="C5" i="22"/>
  <c r="C6" i="22"/>
  <c r="C7" i="22"/>
  <c r="N246" i="2"/>
  <c r="N245" i="2"/>
  <c r="K246" i="2"/>
  <c r="L246" i="2"/>
  <c r="M246" i="2"/>
  <c r="J246" i="2"/>
  <c r="K245" i="2"/>
  <c r="L245" i="2"/>
  <c r="M245" i="2"/>
  <c r="J245" i="2"/>
  <c r="I246" i="2"/>
  <c r="G9" i="21"/>
  <c r="G8" i="21"/>
  <c r="H10" i="21" s="1"/>
  <c r="G7" i="21"/>
  <c r="N244" i="2"/>
  <c r="N243" i="2"/>
  <c r="K244" i="2"/>
  <c r="L244" i="2"/>
  <c r="M244" i="2"/>
  <c r="J244" i="2"/>
  <c r="K243" i="2"/>
  <c r="L243" i="2"/>
  <c r="M243" i="2"/>
  <c r="J243" i="2"/>
  <c r="G6" i="20"/>
  <c r="G7" i="20"/>
  <c r="H8" i="20" s="1"/>
  <c r="I243" i="2" s="1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N186" i="2"/>
  <c r="H185" i="2"/>
  <c r="H186" i="2"/>
  <c r="I183" i="2"/>
  <c r="B7" i="18"/>
  <c r="N183" i="2"/>
  <c r="B6" i="17"/>
  <c r="N181" i="2"/>
  <c r="B7" i="16"/>
  <c r="H181" i="2" s="1"/>
  <c r="N180" i="2"/>
  <c r="I180" i="2"/>
  <c r="E7" i="15"/>
  <c r="E6" i="15"/>
  <c r="N179" i="2"/>
  <c r="I179" i="2"/>
  <c r="C7" i="14"/>
  <c r="I8" i="28" l="1"/>
  <c r="H9" i="27"/>
  <c r="H9" i="26"/>
  <c r="I251" i="2" s="1"/>
  <c r="F8" i="25"/>
  <c r="I245" i="2"/>
  <c r="I244" i="2"/>
  <c r="H184" i="2"/>
  <c r="F8" i="15"/>
  <c r="G7" i="13" l="1"/>
  <c r="G6" i="13"/>
  <c r="G8" i="13" s="1"/>
  <c r="N175" i="2"/>
  <c r="N173" i="2"/>
  <c r="N171" i="2"/>
  <c r="N169" i="2"/>
  <c r="H176" i="2"/>
  <c r="H175" i="2"/>
  <c r="H174" i="2"/>
  <c r="H173" i="2"/>
  <c r="H172" i="2"/>
  <c r="H171" i="2"/>
  <c r="H170" i="2"/>
  <c r="H169" i="2"/>
  <c r="I8" i="12"/>
  <c r="H8" i="12"/>
  <c r="I7" i="12"/>
  <c r="I9" i="12" s="1"/>
  <c r="H7" i="12"/>
  <c r="H9" i="12" s="1"/>
  <c r="N163" i="2" l="1"/>
  <c r="J165" i="2"/>
  <c r="K165" i="2"/>
  <c r="L165" i="2"/>
  <c r="M165" i="2"/>
  <c r="J166" i="2"/>
  <c r="K166" i="2"/>
  <c r="L166" i="2"/>
  <c r="M166" i="2"/>
  <c r="K164" i="2"/>
  <c r="L164" i="2"/>
  <c r="M164" i="2"/>
  <c r="J164" i="2"/>
  <c r="I166" i="2"/>
  <c r="I165" i="2"/>
  <c r="N165" i="2"/>
  <c r="I164" i="2"/>
  <c r="I163" i="2"/>
  <c r="G10" i="11"/>
  <c r="G8" i="11"/>
  <c r="G9" i="11"/>
  <c r="G7" i="11"/>
  <c r="N166" i="2"/>
  <c r="N47" i="2"/>
  <c r="P7" i="10"/>
  <c r="P8" i="10" s="1"/>
  <c r="H47" i="2" s="1"/>
  <c r="H42" i="2" s="1"/>
  <c r="N46" i="2"/>
  <c r="N44" i="2"/>
  <c r="G7" i="10"/>
  <c r="D7" i="10"/>
  <c r="N45" i="2"/>
  <c r="K47" i="2"/>
  <c r="L47" i="2"/>
  <c r="M47" i="2"/>
  <c r="J47" i="2"/>
  <c r="P6" i="10"/>
  <c r="D6" i="10"/>
  <c r="D8" i="10" s="1"/>
  <c r="G6" i="10"/>
  <c r="G8" i="10" s="1"/>
  <c r="N37" i="2"/>
  <c r="I37" i="2"/>
  <c r="N36" i="2"/>
  <c r="I36" i="2"/>
  <c r="N28" i="2"/>
  <c r="H28" i="2"/>
  <c r="C6" i="8"/>
  <c r="C8" i="8" s="1"/>
  <c r="C7" i="8"/>
  <c r="E7" i="8"/>
  <c r="E6" i="8"/>
  <c r="E8" i="8" s="1"/>
  <c r="K24" i="2"/>
  <c r="L24" i="2"/>
  <c r="M24" i="2"/>
  <c r="J24" i="2"/>
  <c r="N24" i="2"/>
  <c r="I24" i="2"/>
  <c r="G8" i="7"/>
  <c r="H8" i="10" l="1"/>
  <c r="H46" i="2" s="1"/>
  <c r="H41" i="2" s="1"/>
  <c r="H45" i="2"/>
  <c r="H39" i="2" s="1"/>
  <c r="I8" i="10"/>
  <c r="H43" i="2"/>
  <c r="E8" i="10"/>
  <c r="H44" i="2" s="1"/>
  <c r="H40" i="2" s="1"/>
  <c r="H38" i="2" s="1"/>
  <c r="F8" i="8"/>
  <c r="N15" i="6" l="1"/>
  <c r="H15" i="6"/>
  <c r="N15" i="2"/>
  <c r="N14" i="2"/>
  <c r="H15" i="2"/>
  <c r="N14" i="6"/>
  <c r="N13" i="6"/>
  <c r="N219" i="6"/>
  <c r="M219" i="6"/>
  <c r="L219" i="6"/>
  <c r="I219" i="6"/>
  <c r="N218" i="6"/>
  <c r="M218" i="6"/>
  <c r="L218" i="6"/>
  <c r="I218" i="6"/>
  <c r="N217" i="6"/>
  <c r="M217" i="6"/>
  <c r="L217" i="6"/>
  <c r="I217" i="6"/>
  <c r="N216" i="6"/>
  <c r="M216" i="6"/>
  <c r="L216" i="6"/>
  <c r="I216" i="6"/>
  <c r="N215" i="6"/>
  <c r="M215" i="6"/>
  <c r="L215" i="6"/>
  <c r="I215" i="6"/>
  <c r="N214" i="6"/>
  <c r="M214" i="6"/>
  <c r="L214" i="6"/>
  <c r="I214" i="6"/>
  <c r="N213" i="6"/>
  <c r="M213" i="6"/>
  <c r="L213" i="6"/>
  <c r="I213" i="6"/>
  <c r="N212" i="6"/>
  <c r="M212" i="6"/>
  <c r="L212" i="6"/>
  <c r="I212" i="6"/>
  <c r="N211" i="6"/>
  <c r="M211" i="6"/>
  <c r="L211" i="6"/>
  <c r="I211" i="6"/>
  <c r="N210" i="6"/>
  <c r="M210" i="6"/>
  <c r="L210" i="6"/>
  <c r="I210" i="6"/>
  <c r="N209" i="6"/>
  <c r="M209" i="6"/>
  <c r="L209" i="6"/>
  <c r="I209" i="6"/>
  <c r="N208" i="6"/>
  <c r="M208" i="6"/>
  <c r="L208" i="6"/>
  <c r="I208" i="6"/>
  <c r="N207" i="6"/>
  <c r="M207" i="6"/>
  <c r="L207" i="6"/>
  <c r="I207" i="6"/>
  <c r="N206" i="6"/>
  <c r="M206" i="6"/>
  <c r="L206" i="6"/>
  <c r="I206" i="6"/>
  <c r="N205" i="6"/>
  <c r="M205" i="6"/>
  <c r="L205" i="6"/>
  <c r="I205" i="6"/>
  <c r="N204" i="6"/>
  <c r="M204" i="6"/>
  <c r="L204" i="6"/>
  <c r="I204" i="6"/>
  <c r="N203" i="6"/>
  <c r="M203" i="6"/>
  <c r="L203" i="6"/>
  <c r="I203" i="6"/>
  <c r="N202" i="6"/>
  <c r="M202" i="6"/>
  <c r="L202" i="6"/>
  <c r="I202" i="6"/>
  <c r="N201" i="6"/>
  <c r="M201" i="6"/>
  <c r="L201" i="6"/>
  <c r="I201" i="6"/>
  <c r="N199" i="6"/>
  <c r="M199" i="6"/>
  <c r="L199" i="6"/>
  <c r="J199" i="6"/>
  <c r="I199" i="6"/>
  <c r="N198" i="6"/>
  <c r="M198" i="6"/>
  <c r="L198" i="6"/>
  <c r="J198" i="6"/>
  <c r="I198" i="6"/>
  <c r="N197" i="6"/>
  <c r="I197" i="6"/>
  <c r="N196" i="6"/>
  <c r="I196" i="6"/>
  <c r="N195" i="6"/>
  <c r="I195" i="6"/>
  <c r="N193" i="6"/>
  <c r="M193" i="6"/>
  <c r="L193" i="6"/>
  <c r="I193" i="6"/>
  <c r="N192" i="6"/>
  <c r="M192" i="6"/>
  <c r="L192" i="6"/>
  <c r="J192" i="6"/>
  <c r="I192" i="6"/>
  <c r="I190" i="6"/>
  <c r="N189" i="6"/>
  <c r="I189" i="6"/>
  <c r="I188" i="6"/>
  <c r="N187" i="6"/>
  <c r="I187" i="6"/>
  <c r="I186" i="6"/>
  <c r="N185" i="6"/>
  <c r="I185" i="6"/>
  <c r="I184" i="6"/>
  <c r="N183" i="6"/>
  <c r="I183" i="6"/>
  <c r="I182" i="6"/>
  <c r="N181" i="6"/>
  <c r="I181" i="6"/>
  <c r="I180" i="6"/>
  <c r="N179" i="6"/>
  <c r="I179" i="6"/>
  <c r="I178" i="6"/>
  <c r="N177" i="6"/>
  <c r="I177" i="6"/>
  <c r="I176" i="6"/>
  <c r="N175" i="6"/>
  <c r="I175" i="6"/>
  <c r="I174" i="6"/>
  <c r="N173" i="6"/>
  <c r="I173" i="6"/>
  <c r="I172" i="6"/>
  <c r="N171" i="6"/>
  <c r="I171" i="6"/>
  <c r="I170" i="6"/>
  <c r="N169" i="6"/>
  <c r="I169" i="6"/>
  <c r="I168" i="6"/>
  <c r="N167" i="6"/>
  <c r="I167" i="6"/>
  <c r="I166" i="6"/>
  <c r="N165" i="6"/>
  <c r="I165" i="6"/>
  <c r="I164" i="6"/>
  <c r="N163" i="6"/>
  <c r="I163" i="6"/>
  <c r="I162" i="6"/>
  <c r="N161" i="6"/>
  <c r="I161" i="6"/>
  <c r="I160" i="6"/>
  <c r="N159" i="6"/>
  <c r="I159" i="6"/>
  <c r="I158" i="6"/>
  <c r="N157" i="6"/>
  <c r="I157" i="6"/>
  <c r="I156" i="6"/>
  <c r="N155" i="6"/>
  <c r="I155" i="6"/>
  <c r="I152" i="6"/>
  <c r="I151" i="6"/>
  <c r="I150" i="6"/>
  <c r="I149" i="6"/>
  <c r="I148" i="6"/>
  <c r="I147" i="6"/>
  <c r="I146" i="6"/>
  <c r="I145" i="6"/>
  <c r="I144" i="6"/>
  <c r="I143" i="6"/>
  <c r="I142" i="6"/>
  <c r="I141" i="6"/>
  <c r="I140" i="6"/>
  <c r="I139" i="6"/>
  <c r="I138" i="6"/>
  <c r="I137" i="6"/>
  <c r="I136" i="6"/>
  <c r="N135" i="6"/>
  <c r="I135" i="6"/>
  <c r="I134" i="6"/>
  <c r="I132" i="6"/>
  <c r="N130" i="6"/>
  <c r="I130" i="6"/>
  <c r="N129" i="6"/>
  <c r="I129" i="6"/>
  <c r="N128" i="6"/>
  <c r="I128" i="6"/>
  <c r="N127" i="6"/>
  <c r="I127" i="6"/>
  <c r="I125" i="6"/>
  <c r="N124" i="6"/>
  <c r="I124" i="6"/>
  <c r="I123" i="6"/>
  <c r="N122" i="6"/>
  <c r="I122" i="6"/>
  <c r="I121" i="6"/>
  <c r="N120" i="6"/>
  <c r="I120" i="6"/>
  <c r="I119" i="6"/>
  <c r="N118" i="6"/>
  <c r="I118" i="6"/>
  <c r="I117" i="6" s="1"/>
  <c r="N115" i="6"/>
  <c r="I115" i="6"/>
  <c r="N114" i="6"/>
  <c r="M114" i="6"/>
  <c r="L114" i="6"/>
  <c r="J114" i="6"/>
  <c r="I114" i="6"/>
  <c r="I113" i="6"/>
  <c r="N112" i="6"/>
  <c r="I112" i="6"/>
  <c r="N111" i="6"/>
  <c r="M111" i="6"/>
  <c r="L111" i="6"/>
  <c r="J111" i="6"/>
  <c r="I111" i="6"/>
  <c r="I110" i="6"/>
  <c r="N109" i="6"/>
  <c r="I109" i="6"/>
  <c r="N108" i="6"/>
  <c r="M108" i="6"/>
  <c r="L108" i="6"/>
  <c r="J108" i="6"/>
  <c r="I108" i="6"/>
  <c r="I107" i="6"/>
  <c r="N106" i="6"/>
  <c r="I106" i="6"/>
  <c r="N105" i="6"/>
  <c r="M105" i="6"/>
  <c r="L105" i="6"/>
  <c r="J105" i="6"/>
  <c r="I105" i="6"/>
  <c r="I104" i="6"/>
  <c r="N103" i="6"/>
  <c r="I103" i="6"/>
  <c r="N102" i="6"/>
  <c r="M102" i="6"/>
  <c r="L102" i="6"/>
  <c r="J102" i="6"/>
  <c r="I102" i="6"/>
  <c r="I101" i="6"/>
  <c r="N100" i="6"/>
  <c r="I100" i="6"/>
  <c r="N99" i="6"/>
  <c r="M99" i="6"/>
  <c r="L99" i="6"/>
  <c r="J99" i="6"/>
  <c r="I99" i="6"/>
  <c r="I98" i="6"/>
  <c r="N97" i="6"/>
  <c r="I97" i="6"/>
  <c r="N96" i="6"/>
  <c r="M96" i="6"/>
  <c r="L96" i="6"/>
  <c r="J96" i="6"/>
  <c r="I96" i="6"/>
  <c r="I95" i="6"/>
  <c r="N94" i="6"/>
  <c r="I94" i="6"/>
  <c r="N93" i="6"/>
  <c r="M93" i="6"/>
  <c r="L93" i="6"/>
  <c r="J93" i="6"/>
  <c r="I93" i="6"/>
  <c r="I92" i="6"/>
  <c r="N91" i="6"/>
  <c r="I91" i="6"/>
  <c r="N90" i="6"/>
  <c r="M90" i="6"/>
  <c r="L90" i="6"/>
  <c r="J90" i="6"/>
  <c r="I90" i="6"/>
  <c r="I89" i="6"/>
  <c r="N88" i="6"/>
  <c r="I88" i="6"/>
  <c r="N87" i="6"/>
  <c r="M87" i="6"/>
  <c r="L87" i="6"/>
  <c r="J87" i="6"/>
  <c r="I87" i="6"/>
  <c r="I86" i="6"/>
  <c r="N85" i="6"/>
  <c r="I85" i="6"/>
  <c r="N84" i="6"/>
  <c r="M84" i="6"/>
  <c r="L84" i="6"/>
  <c r="J84" i="6"/>
  <c r="I84" i="6"/>
  <c r="I83" i="6"/>
  <c r="N82" i="6"/>
  <c r="I82" i="6"/>
  <c r="N81" i="6"/>
  <c r="M81" i="6"/>
  <c r="L81" i="6"/>
  <c r="J81" i="6"/>
  <c r="I81" i="6"/>
  <c r="I80" i="6"/>
  <c r="N79" i="6"/>
  <c r="I79" i="6"/>
  <c r="N78" i="6"/>
  <c r="M78" i="6"/>
  <c r="L78" i="6"/>
  <c r="J78" i="6"/>
  <c r="I78" i="6"/>
  <c r="I77" i="6"/>
  <c r="N76" i="6"/>
  <c r="I76" i="6"/>
  <c r="N75" i="6"/>
  <c r="M75" i="6"/>
  <c r="L75" i="6"/>
  <c r="J75" i="6"/>
  <c r="I75" i="6"/>
  <c r="I74" i="6"/>
  <c r="N73" i="6"/>
  <c r="I73" i="6"/>
  <c r="N72" i="6"/>
  <c r="M72" i="6"/>
  <c r="L72" i="6"/>
  <c r="J72" i="6"/>
  <c r="I72" i="6"/>
  <c r="I71" i="6"/>
  <c r="N70" i="6"/>
  <c r="I70" i="6"/>
  <c r="N69" i="6"/>
  <c r="M69" i="6"/>
  <c r="L69" i="6"/>
  <c r="J69" i="6"/>
  <c r="I69" i="6"/>
  <c r="I68" i="6"/>
  <c r="N67" i="6"/>
  <c r="I67" i="6"/>
  <c r="N66" i="6"/>
  <c r="M66" i="6"/>
  <c r="L66" i="6"/>
  <c r="J66" i="6"/>
  <c r="I66" i="6"/>
  <c r="I65" i="6"/>
  <c r="N64" i="6"/>
  <c r="I64" i="6"/>
  <c r="N63" i="6"/>
  <c r="M63" i="6"/>
  <c r="L63" i="6"/>
  <c r="J63" i="6"/>
  <c r="I63" i="6"/>
  <c r="I62" i="6"/>
  <c r="N61" i="6"/>
  <c r="I61" i="6"/>
  <c r="N60" i="6"/>
  <c r="M60" i="6"/>
  <c r="L60" i="6"/>
  <c r="J60" i="6"/>
  <c r="I60" i="6"/>
  <c r="I59" i="6"/>
  <c r="N58" i="6"/>
  <c r="I58" i="6"/>
  <c r="N57" i="6"/>
  <c r="M57" i="6"/>
  <c r="L57" i="6"/>
  <c r="J57" i="6"/>
  <c r="I57" i="6"/>
  <c r="I56" i="6"/>
  <c r="N55" i="6"/>
  <c r="I55" i="6"/>
  <c r="N54" i="6"/>
  <c r="M54" i="6"/>
  <c r="L54" i="6"/>
  <c r="J54" i="6"/>
  <c r="I54" i="6"/>
  <c r="I53" i="6"/>
  <c r="N52" i="6"/>
  <c r="I52" i="6"/>
  <c r="N51" i="6"/>
  <c r="M51" i="6"/>
  <c r="L51" i="6"/>
  <c r="J51" i="6"/>
  <c r="I51" i="6"/>
  <c r="I50" i="6"/>
  <c r="N49" i="6"/>
  <c r="I49" i="6"/>
  <c r="N45" i="6"/>
  <c r="M45" i="6"/>
  <c r="L45" i="6"/>
  <c r="J45" i="6"/>
  <c r="I45" i="6"/>
  <c r="I44" i="6"/>
  <c r="N43" i="6"/>
  <c r="I43" i="6"/>
  <c r="N37" i="6"/>
  <c r="I37" i="6"/>
  <c r="N36" i="6"/>
  <c r="I36" i="6"/>
  <c r="N28" i="6"/>
  <c r="I28" i="6"/>
  <c r="N24" i="6"/>
  <c r="M24" i="6"/>
  <c r="L24" i="6"/>
  <c r="J24" i="6"/>
  <c r="I24" i="6"/>
  <c r="N22" i="6"/>
  <c r="I22" i="6"/>
  <c r="I220" i="6" s="1"/>
  <c r="H22" i="6"/>
  <c r="N20" i="6"/>
  <c r="H20" i="6"/>
  <c r="N19" i="6"/>
  <c r="H19" i="6"/>
  <c r="N18" i="6"/>
  <c r="M18" i="6"/>
  <c r="L18" i="6"/>
  <c r="K18" i="6"/>
  <c r="J18" i="6"/>
  <c r="N17" i="6"/>
  <c r="M17" i="6"/>
  <c r="L17" i="6"/>
  <c r="K17" i="6"/>
  <c r="J17" i="6"/>
  <c r="H17" i="6"/>
  <c r="M16" i="6"/>
  <c r="L16" i="6"/>
  <c r="K16" i="6"/>
  <c r="J16" i="6"/>
  <c r="H16" i="6"/>
  <c r="M14" i="6"/>
  <c r="L14" i="6"/>
  <c r="K14" i="6"/>
  <c r="J14" i="6"/>
  <c r="M13" i="6"/>
  <c r="L13" i="6"/>
  <c r="K13" i="6"/>
  <c r="J13" i="6"/>
  <c r="N8" i="6"/>
  <c r="M12" i="6"/>
  <c r="M8" i="6" s="1"/>
  <c r="L12" i="6"/>
  <c r="L8" i="6" s="1"/>
  <c r="K12" i="6"/>
  <c r="K8" i="6" s="1"/>
  <c r="J12" i="6"/>
  <c r="J8" i="6" s="1"/>
  <c r="N9" i="6"/>
  <c r="M9" i="6"/>
  <c r="L9" i="6"/>
  <c r="K9" i="6"/>
  <c r="J9" i="6"/>
  <c r="F9" i="6"/>
  <c r="G220" i="6" s="1"/>
  <c r="F8" i="6"/>
  <c r="N22" i="2"/>
  <c r="H22" i="2"/>
  <c r="N20" i="2"/>
  <c r="N19" i="2"/>
  <c r="H20" i="2"/>
  <c r="H19" i="2"/>
  <c r="D8" i="4"/>
  <c r="E8" i="4"/>
  <c r="I40" i="6" l="1"/>
  <c r="I133" i="6"/>
  <c r="I41" i="6"/>
  <c r="I39" i="6" s="1"/>
  <c r="I42" i="6"/>
  <c r="I154" i="6"/>
  <c r="E9" i="4"/>
  <c r="N18" i="2" l="1"/>
  <c r="K18" i="2"/>
  <c r="L18" i="2"/>
  <c r="M18" i="2"/>
  <c r="J18" i="2"/>
  <c r="N17" i="2"/>
  <c r="K17" i="2"/>
  <c r="L17" i="2"/>
  <c r="M17" i="2"/>
  <c r="J17" i="2"/>
  <c r="H17" i="2"/>
  <c r="H16" i="2" s="1"/>
  <c r="K16" i="2"/>
  <c r="L16" i="2"/>
  <c r="M16" i="2"/>
  <c r="J16" i="2"/>
  <c r="N9" i="2"/>
  <c r="N13" i="2"/>
  <c r="N12" i="2"/>
  <c r="N8" i="2" s="1"/>
  <c r="K13" i="2"/>
  <c r="L13" i="2"/>
  <c r="M13" i="2"/>
  <c r="K14" i="2"/>
  <c r="L14" i="2"/>
  <c r="M14" i="2"/>
  <c r="J14" i="2"/>
  <c r="J13" i="2"/>
  <c r="L12" i="2"/>
  <c r="L8" i="2" s="1"/>
  <c r="M12" i="2"/>
  <c r="M8" i="2" s="1"/>
  <c r="K12" i="2"/>
  <c r="K8" i="2" s="1"/>
  <c r="J12" i="2"/>
  <c r="J8" i="2" s="1"/>
  <c r="F8" i="2"/>
  <c r="G8" i="3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178" i="2"/>
  <c r="I178" i="2"/>
  <c r="H168" i="2"/>
  <c r="N162" i="2"/>
  <c r="M162" i="2"/>
  <c r="L162" i="2"/>
  <c r="J162" i="2"/>
  <c r="I162" i="2"/>
  <c r="I161" i="2"/>
  <c r="N158" i="2"/>
  <c r="I158" i="2"/>
  <c r="N157" i="2"/>
  <c r="M157" i="2"/>
  <c r="L157" i="2"/>
  <c r="J157" i="2"/>
  <c r="I157" i="2"/>
  <c r="I156" i="2"/>
  <c r="N153" i="2"/>
  <c r="I153" i="2"/>
  <c r="N152" i="2"/>
  <c r="M152" i="2"/>
  <c r="L152" i="2"/>
  <c r="J152" i="2"/>
  <c r="I152" i="2"/>
  <c r="I151" i="2"/>
  <c r="N148" i="2"/>
  <c r="I148" i="2"/>
  <c r="N147" i="2"/>
  <c r="M147" i="2"/>
  <c r="L147" i="2"/>
  <c r="J147" i="2"/>
  <c r="I147" i="2"/>
  <c r="I146" i="2"/>
  <c r="N143" i="2"/>
  <c r="I143" i="2"/>
  <c r="N142" i="2"/>
  <c r="M142" i="2"/>
  <c r="L142" i="2"/>
  <c r="J142" i="2"/>
  <c r="I142" i="2"/>
  <c r="I141" i="2"/>
  <c r="N138" i="2"/>
  <c r="I138" i="2"/>
  <c r="N137" i="2"/>
  <c r="M137" i="2"/>
  <c r="L137" i="2"/>
  <c r="J137" i="2"/>
  <c r="I137" i="2"/>
  <c r="I136" i="2"/>
  <c r="N133" i="2"/>
  <c r="I133" i="2"/>
  <c r="N132" i="2"/>
  <c r="M132" i="2"/>
  <c r="L132" i="2"/>
  <c r="J132" i="2"/>
  <c r="I132" i="2"/>
  <c r="I131" i="2"/>
  <c r="N128" i="2"/>
  <c r="I128" i="2"/>
  <c r="N127" i="2"/>
  <c r="M127" i="2"/>
  <c r="L127" i="2"/>
  <c r="J127" i="2"/>
  <c r="I127" i="2"/>
  <c r="I126" i="2"/>
  <c r="N123" i="2"/>
  <c r="I123" i="2"/>
  <c r="N122" i="2"/>
  <c r="M122" i="2"/>
  <c r="L122" i="2"/>
  <c r="J122" i="2"/>
  <c r="I122" i="2"/>
  <c r="I121" i="2"/>
  <c r="N118" i="2"/>
  <c r="I118" i="2"/>
  <c r="N117" i="2"/>
  <c r="M117" i="2"/>
  <c r="L117" i="2"/>
  <c r="J117" i="2"/>
  <c r="I117" i="2"/>
  <c r="I116" i="2"/>
  <c r="N113" i="2"/>
  <c r="I113" i="2"/>
  <c r="N112" i="2"/>
  <c r="M112" i="2"/>
  <c r="L112" i="2"/>
  <c r="J112" i="2"/>
  <c r="I112" i="2"/>
  <c r="I109" i="2"/>
  <c r="N108" i="2"/>
  <c r="I108" i="2"/>
  <c r="N107" i="2"/>
  <c r="M107" i="2"/>
  <c r="L107" i="2"/>
  <c r="J107" i="2"/>
  <c r="I107" i="2"/>
  <c r="I106" i="2"/>
  <c r="N103" i="2"/>
  <c r="I103" i="2"/>
  <c r="N102" i="2"/>
  <c r="M102" i="2"/>
  <c r="L102" i="2"/>
  <c r="J102" i="2"/>
  <c r="I102" i="2"/>
  <c r="I101" i="2"/>
  <c r="N98" i="2"/>
  <c r="I98" i="2"/>
  <c r="N97" i="2"/>
  <c r="M97" i="2"/>
  <c r="L97" i="2"/>
  <c r="J97" i="2"/>
  <c r="I97" i="2"/>
  <c r="I96" i="2"/>
  <c r="N93" i="2"/>
  <c r="I93" i="2"/>
  <c r="N92" i="2"/>
  <c r="M92" i="2"/>
  <c r="L92" i="2"/>
  <c r="J92" i="2"/>
  <c r="I92" i="2"/>
  <c r="I91" i="2"/>
  <c r="N88" i="2"/>
  <c r="I88" i="2"/>
  <c r="N87" i="2"/>
  <c r="M87" i="2"/>
  <c r="L87" i="2"/>
  <c r="J87" i="2"/>
  <c r="I87" i="2"/>
  <c r="I86" i="2"/>
  <c r="N83" i="2"/>
  <c r="I83" i="2"/>
  <c r="N82" i="2"/>
  <c r="M82" i="2"/>
  <c r="L82" i="2"/>
  <c r="J82" i="2"/>
  <c r="I82" i="2"/>
  <c r="I81" i="2"/>
  <c r="N78" i="2"/>
  <c r="I78" i="2"/>
  <c r="N77" i="2"/>
  <c r="M77" i="2"/>
  <c r="L77" i="2"/>
  <c r="J77" i="2"/>
  <c r="I77" i="2"/>
  <c r="I76" i="2"/>
  <c r="N73" i="2"/>
  <c r="I73" i="2"/>
  <c r="N72" i="2"/>
  <c r="M72" i="2"/>
  <c r="L72" i="2"/>
  <c r="J72" i="2"/>
  <c r="I72" i="2"/>
  <c r="I71" i="2"/>
  <c r="N68" i="2"/>
  <c r="I68" i="2"/>
  <c r="N67" i="2"/>
  <c r="M67" i="2"/>
  <c r="L67" i="2"/>
  <c r="J67" i="2"/>
  <c r="I67" i="2"/>
  <c r="I66" i="2"/>
  <c r="N63" i="2"/>
  <c r="I63" i="2"/>
  <c r="N62" i="2"/>
  <c r="M62" i="2"/>
  <c r="L62" i="2"/>
  <c r="J62" i="2"/>
  <c r="I62" i="2"/>
  <c r="I61" i="2"/>
  <c r="N58" i="2"/>
  <c r="I58" i="2"/>
  <c r="N57" i="2"/>
  <c r="M57" i="2"/>
  <c r="L57" i="2"/>
  <c r="J57" i="2"/>
  <c r="I57" i="2"/>
  <c r="I56" i="2"/>
  <c r="N53" i="2"/>
  <c r="I53" i="2"/>
  <c r="I22" i="2"/>
  <c r="I277" i="2" s="1"/>
  <c r="M9" i="2"/>
  <c r="L9" i="2"/>
  <c r="K9" i="2"/>
  <c r="J9" i="2"/>
  <c r="F9" i="2"/>
  <c r="F277" i="2" s="1"/>
  <c r="H8" i="1" l="1"/>
  <c r="H7" i="1"/>
</calcChain>
</file>

<file path=xl/sharedStrings.xml><?xml version="1.0" encoding="utf-8"?>
<sst xmlns="http://schemas.openxmlformats.org/spreadsheetml/2006/main" count="4122" uniqueCount="399">
  <si>
    <t>УТВЕРЖДЕНА
приказом Министерства финансов
Республики Алтай
от ___ апреля 2020 г. №____-п</t>
  </si>
  <si>
    <t>ФОРМА
сведений о результатах реализации мероприятия № 1.2
 «Объединение государственных учреждений в сфере занятости населения в одно юридическое лицо с созданием филиалов» 
в части показателя «Количество учреждений, преобразованных в филиалы»</t>
  </si>
  <si>
    <t>№ п/п</t>
  </si>
  <si>
    <t>Наименование государственного учреждения Республики Алтай, преобразованного в филиал</t>
  </si>
  <si>
    <t>Нормативный правовой акт Правительства Республики Алтай о преобразовании государственного учреждения Республики Алтай в филиал</t>
  </si>
  <si>
    <t xml:space="preserve">Информация о ходе реализации мероприятия, о достигнутых результатах, о причинах недостижения целевого ожидаемого результата.
Указанная информация подтверждается путем прикрепления подтверждающих документов (нормативный правовой акт, отчетность, представляемая в соответствии с федеральным законодательством и законодательством Республики Алтай) </t>
  </si>
  <si>
    <t>Вид</t>
  </si>
  <si>
    <t>Орган, принявший акт</t>
  </si>
  <si>
    <t>Дата</t>
  </si>
  <si>
    <t>Номер</t>
  </si>
  <si>
    <t>число</t>
  </si>
  <si>
    <t>текст</t>
  </si>
  <si>
    <t>Учреждение</t>
  </si>
  <si>
    <t>постановление</t>
  </si>
  <si>
    <t>Правительство РА</t>
  </si>
  <si>
    <t>13 марта 2020 года</t>
  </si>
  <si>
    <t>Пояснения</t>
  </si>
  <si>
    <t>Х</t>
  </si>
  <si>
    <t>Итог по форме № 1.2 (Количество учреждений, преобразованных в филиалы):</t>
  </si>
  <si>
    <t>Бюджетный эффект по итогам реализации мероприятия № 1.2  на отчетную дату (факт, тыс. рублей):</t>
  </si>
  <si>
    <t>Результат по графам 2-6 (заполняется автоматически)</t>
  </si>
  <si>
    <r>
      <t xml:space="preserve">ФОРМА
 0305531 Оптимизация «Сведения о результатах реализации в 2020 году 
Плана мероприятий по оптимизации расходов республиканского бюджета Республики Алтай на 2019 - 2024 годы»
</t>
    </r>
    <r>
      <rPr>
        <sz val="12"/>
        <color rgb="FF000000"/>
        <rFont val="Times New Roman"/>
        <family val="1"/>
        <charset val="204"/>
      </rPr>
      <t>по состоянию на ___________ 2020 года</t>
    </r>
  </si>
  <si>
    <t>Результат</t>
  </si>
  <si>
    <t>Примечания</t>
  </si>
  <si>
    <t>Отдел в Министерстве финансов Республики Алтай, ответственный за согласование Сведений</t>
  </si>
  <si>
    <t>Реквизиты правового акта, принятого в целях достижения показателя</t>
  </si>
  <si>
    <t>Раздел I. Меры по оптимизации бюджетной сети и численности работников бюджетной сферы</t>
  </si>
  <si>
    <t>1.</t>
  </si>
  <si>
    <t>Укрупнение государственных учреждений Республики Алтай</t>
  </si>
  <si>
    <t>Министерство экономического развития Республики Алтай, Министерство труда, социального развития и занятости населения Республики Алтай</t>
  </si>
  <si>
    <t>Количество реорганизованных государственных учреждений Республики Алтай</t>
  </si>
  <si>
    <t>ед.</t>
  </si>
  <si>
    <t>Бюджетный отдел,
отдел социальной сферы</t>
  </si>
  <si>
    <t>Бюджетный эффект</t>
  </si>
  <si>
    <t>тыс. рублей</t>
  </si>
  <si>
    <t>в том числе:</t>
  </si>
  <si>
    <t>1.1.</t>
  </si>
  <si>
    <t>укрупнение государственных учреждений Республики Алтай, подведомственных Министерству экономического развития Республики Алтай</t>
  </si>
  <si>
    <t>Министерство экономического развития Республики Алтай</t>
  </si>
  <si>
    <t xml:space="preserve">Бюджетный эффект </t>
  </si>
  <si>
    <t>не предусмотрен на 2020 год</t>
  </si>
  <si>
    <t>Бюджетный отдел</t>
  </si>
  <si>
    <t>1.2.</t>
  </si>
  <si>
    <t>объединение государственных учреждений в сфере занятости населения в одно юридическое лицо с созданием филиалов</t>
  </si>
  <si>
    <t>Министерство труда, социального развития и занятости населения Республики Алтай</t>
  </si>
  <si>
    <t>Количество учреждений, преобразованных в филиалы</t>
  </si>
  <si>
    <t>Отдел социальной сферы</t>
  </si>
  <si>
    <t>2.</t>
  </si>
  <si>
    <t>Централизация бухгалтерского обслуживания отдельных органов государственной власти Республики Алтай и государственных учреждений, обеспечивающих их деятельность</t>
  </si>
  <si>
    <t>Министерство финансов Республики Алтай</t>
  </si>
  <si>
    <t>Количество органов государственной власти Республики Алтай и учреждений, передавших функцию ведения бухгалтерского учета в государственные учреждения Республики Алтай, осуществляющие централизованное обслуживание</t>
  </si>
  <si>
    <t>Отдел бухгалтерского учета и отчетности</t>
  </si>
  <si>
    <t>3.</t>
  </si>
  <si>
    <t xml:space="preserve">Предоставление ветеринарных услуг (работ), на платной основе </t>
  </si>
  <si>
    <t>Комитет ветеринарии с Госветинспекцией Республики Алтай</t>
  </si>
  <si>
    <t>Доля ветеринарных услуг (работ), оказываемых на платной основе в рамках государственного задания в общем количестве услуг (работ), предусмотренных государственным заданием</t>
  </si>
  <si>
    <t>процент</t>
  </si>
  <si>
    <t>Бюджетный эффект
(за счет увеличения доли платных услуг и связанного с этим роста доходов)</t>
  </si>
  <si>
    <t>4.</t>
  </si>
  <si>
    <t>Оптимизация численности административно-управленческого и вспомогательного персонала в сфере ветеринарии</t>
  </si>
  <si>
    <t>Количество сокращенных штатных единиц</t>
  </si>
  <si>
    <t>Бюджетный эффект
(ФОТ по сокращенным ед.)</t>
  </si>
  <si>
    <t>Раздел II. Оптимизация расходов на государственное и муниципальное управление</t>
  </si>
  <si>
    <t>5.</t>
  </si>
  <si>
    <t>Установление запрета на увеличение численности работников органов государственной власти Республики Алтай, за исключением случаев, предусматривающих увеличение численности в связи с разграничением полномочий Российской Федерации, и в связи с созданием региональных проектных офисов</t>
  </si>
  <si>
    <t>Наличие установленного правовым актом Правительства Республики Алтай запрета на увеличение численности работников органов государственной власти Республики Алтай, за исключением случаев, предусматривающих увеличение численности в связи с разграничением полномочий Российской Федерации, и в связи с созданием региональных проектных офисов</t>
  </si>
  <si>
    <t>да/нет</t>
  </si>
  <si>
    <t>да</t>
  </si>
  <si>
    <t>6.</t>
  </si>
  <si>
    <t>Организация работы по преобразованию муниципальных образований путем их объединения</t>
  </si>
  <si>
    <t>Единый Аппарат Главы Республики Алтай и Правительства Республики Алтай</t>
  </si>
  <si>
    <t>Количество муниципальных образований, преобразованных путем объединения</t>
  </si>
  <si>
    <t>Отдел межбюджетных отношений</t>
  </si>
  <si>
    <t>тыс. руб.</t>
  </si>
  <si>
    <t>Раздел III. Меры по оптимизации предоставления мер социальной поддержки отдельным категориям граждан</t>
  </si>
  <si>
    <t>7.</t>
  </si>
  <si>
    <t>Минимизация индексации публичных нормативных обязательств, установленных отдельным категориям граждан региональным законодательством</t>
  </si>
  <si>
    <t>Доля публичных нормативных обязательств, по которым проведена индексация, в общем количестве публичных нормативных обязательств, по которым нормативными правовыми актами Республики Алтай предусматривается индексация</t>
  </si>
  <si>
    <t>не более 50</t>
  </si>
  <si>
    <t>Отдел социальной сферы, отдел межбюджетных отношений</t>
  </si>
  <si>
    <t>8.</t>
  </si>
  <si>
    <t>Реализация мероприятий по сокращению расходов республиканского бюджета Республики Алтай по предоставлению мер социальной поддержки</t>
  </si>
  <si>
    <t>Количество видов мер социальной поддержки отдельным категориям граждан, по которым введены дополнительные критерии</t>
  </si>
  <si>
    <t>Введение ежемесячных денежных выплат (единовременных денежных выплат), в рамках действующих мер социальной поддержки</t>
  </si>
  <si>
    <t>Установление дополнительного условия получения мер социальной поддержки ветеранам труда (возможность получения мер социальной поддержки только не работающим пенсионерам, после установления (назначения) им трудовой (страховой) пенсии)</t>
  </si>
  <si>
    <t>Уменьшение срока подтверждения гражданином нуждаемости в получении пособия на ребенка с 1 раза в год до 6 месяцев</t>
  </si>
  <si>
    <t>Установление критерия нуждаемости при выплате материнского капитала с учетом уровня среднедушевого дохода</t>
  </si>
  <si>
    <t>Раздел IV. Меры по оптимизации инвестиционных расходов</t>
  </si>
  <si>
    <t>9.</t>
  </si>
  <si>
    <t>Мониторинг применения инструментов и механизмов стимулирования инвестиционного развития Республики Алтай</t>
  </si>
  <si>
    <t>Утверждены методики оценки эффективности инструментов стимулирования инвестиционного развития Республики Алтай, в которых предусмотрен в том числе отказ от указанных инструментов в случае их неэффективности</t>
  </si>
  <si>
    <t>Проведена оценка применяемых инструментов стимулирования инвестиционного развития Республики Алтай с учетом их влияния на доходы и расходы бюджетов бюджетной системы Российской Федерации</t>
  </si>
  <si>
    <t>10.</t>
  </si>
  <si>
    <t xml:space="preserve">Проведение инвентаризации объектов незавершенного строительства </t>
  </si>
  <si>
    <t>Органы государственной власти Республики Алтай</t>
  </si>
  <si>
    <t>Доля ГРБС, утвердивших (актуализировавших по результатам инвентаризации) ведомственные планы снижения объектов и количества незавершенного строительства  в общем количестве ГРБС, имеющих на 1 января отчетного года объекты незавершенного строительства (по отчетным формам №№ 0503190, 0503790)</t>
  </si>
  <si>
    <t>%</t>
  </si>
  <si>
    <t>Отдел бюджетного учета и отчётности</t>
  </si>
  <si>
    <t>Доля объектов незавершенного строительства, сокращенных в течение финансового года (отношение количества объектов незавершенного строительства на 1 января текущего года и количества объектов незавершенного строительства на 1 января очередного года, без учета объектов строительство которых начато в отчетном году, по отчетным формам №№ 0503190, 0503790)</t>
  </si>
  <si>
    <t>%, не менее</t>
  </si>
  <si>
    <t>Общее количество ГРБС, имеющих на 1 января 2020 года объекты незавершенного строительства (по отчетным формам №№ 0503190, 0503790)</t>
  </si>
  <si>
    <t>Общее количество ГРБС, имеющих на 1 число месяца, следующего за отчетным кварталом, объекты незавершенного строительства (по отчетным формам №№ 0503190, 0503790)</t>
  </si>
  <si>
    <t>Количество ГРБС, утвердивших (актуализировавших по результатам инвентаризации) ведомственные планы снижения объектов и количества незавершенного строительства</t>
  </si>
  <si>
    <t>Министерство здравоохранения Республики Алтай</t>
  </si>
  <si>
    <t>Наличие на 1 января 2020 года объектов незавершенного строительства (по отчетным формам №№ 0503190, 0503790)</t>
  </si>
  <si>
    <t>Наличие на 1 число месяца, следующего за отчетным кварталом, объектов незавершенного строительства (по отчетным формам №№ 0503190, 0503790)</t>
  </si>
  <si>
    <t>Наличие утвержденного (актуализированного по результатам инвентаризации) ведомственного плана снижения объектов и количества незавершенного строительства</t>
  </si>
  <si>
    <t>Министерство культуры Республики Алтай</t>
  </si>
  <si>
    <t>Министерство образования и науки Республики Алтай</t>
  </si>
  <si>
    <t>Министерство сельского хозяйства Республики Алтай</t>
  </si>
  <si>
    <t>Министерство регионального развития Республики Алтай</t>
  </si>
  <si>
    <t>Министерство цифрового развития Республики Алтай</t>
  </si>
  <si>
    <t>Комитет по делам записи актов гражданского состояния и архивов Республики Алтай</t>
  </si>
  <si>
    <t>Комитет по физической культуре и спорту Республики Алтай</t>
  </si>
  <si>
    <t>Контрольно-счетная палата Республики Алтай</t>
  </si>
  <si>
    <t>Комитет по тарифам Республики Алтай</t>
  </si>
  <si>
    <t>Избирательная комиссия Республики Алтай</t>
  </si>
  <si>
    <t>Государственное Собрание - Эл Курултай Республики Алтай</t>
  </si>
  <si>
    <t>Правительство Республики Алтай</t>
  </si>
  <si>
    <t>Министерство природных ресурсов, экологии и туризма Республики Алтай</t>
  </si>
  <si>
    <t>Комитет по национальной политике и связям с общественностью Республики Алтай</t>
  </si>
  <si>
    <t>Аппарат Уполномоченного по правам человека в Республике Алтай</t>
  </si>
  <si>
    <t>Комитет по охране, использованию и воспроизводству объектов животного мира Республики Алтай</t>
  </si>
  <si>
    <t>Комитет по обеспечению деятельности мировых судей Республики Алтай</t>
  </si>
  <si>
    <t>Аппарат Уполномоченного по защите прав предпринимателей в Республике Алтай</t>
  </si>
  <si>
    <t>Инспекция по государственной охране объектов культурного наследия Республики Алтай</t>
  </si>
  <si>
    <t>11.</t>
  </si>
  <si>
    <t>Обеспечение формирования, утверждения и актуализации на регулярной основе республиканской адресной инвестиционной программы (далее - РАИП), предусматривающей свод информации об объектах капитального строительства, реализуемых на территории Республики Алтай, с отражением информации о сроках реализации и финансовом обеспечении в разрезе источников финансирования</t>
  </si>
  <si>
    <t xml:space="preserve">Министерство экономического развития Республики Алтай </t>
  </si>
  <si>
    <t xml:space="preserve">Утверждение РАИП в соответствии с постановлением Правительства Республики Алтай от 10 февраля 2015 года № 38 «Об утверждении Порядка формирования и реализации республиканской адресной инвестиционной программы и предоставления субсидий из республиканского бюджета Республики Алтай местным бюджетам на софинансирование капитальных вложений в объекты муниципальной собственности, и признании утратившими силу некоторых постановлений Правительства Республики Алтай» </t>
  </si>
  <si>
    <t>Раздел V. Меры по оптимизации субсидий юридическим лицам</t>
  </si>
  <si>
    <t>12.</t>
  </si>
  <si>
    <r>
      <t xml:space="preserve">Установление показателей результативности при предоставлении субсидий юридическим лицам 
</t>
    </r>
    <r>
      <rPr>
        <i/>
        <sz val="9"/>
        <color rgb="FF000000"/>
        <rFont val="Times New Roman"/>
        <family val="1"/>
        <charset val="204"/>
      </rPr>
      <t>(выборка по КВР 810)</t>
    </r>
  </si>
  <si>
    <t>Министерство сельского хозяйства Республики Алтай, Министерство регионального развития Республики Алтай, Министерство природных ресурсов, экологии и туризма Республики Алтай, Министерство экономического развития  Республики Алтай</t>
  </si>
  <si>
    <t>Доля порядков предоставления субсидий юридическим лицам, предусматривающих установление показателей результативности</t>
  </si>
  <si>
    <t>Количество порядков предоставления субсидий юридическим лицам</t>
  </si>
  <si>
    <t>шт.</t>
  </si>
  <si>
    <t>Количество порядков предоставления субсидий юридическим лицам, предусматривающих установление показателей результативности</t>
  </si>
  <si>
    <t>Министерство экономического развития  Республики Алтай</t>
  </si>
  <si>
    <t>Раздел VI. Меры по оптимизации закупок для государственных и муниципальных нужд</t>
  </si>
  <si>
    <t>13.</t>
  </si>
  <si>
    <t>Совершенствование нормативных правовых актов Правительства Республики Алтай, регулирующих нормирование в сфере закупок товаров, работ, услуг для нужд Республики Алтай</t>
  </si>
  <si>
    <t>Внесение изменений в нормативные правовые акты Республики Алтай, регулирующих нормирование в сфере закупок товаров, работ, услуг для нужд Республики Алтай</t>
  </si>
  <si>
    <t>14.</t>
  </si>
  <si>
    <t>Ведение централизованных закупок для нужд государственных заказчиков</t>
  </si>
  <si>
    <t>Применение централизованных закупок</t>
  </si>
  <si>
    <t>15.</t>
  </si>
  <si>
    <t>Развитие централизованных закупок для нужд муниципальных образований и муниципальных учреждений</t>
  </si>
  <si>
    <t>Разработка и направление в муниципальные образования в Республике Алтай рекомендаций по организации централизованных закупок для нужд муниципальных образований и муниципальных учреждений</t>
  </si>
  <si>
    <t>16.</t>
  </si>
  <si>
    <t>Применение совместных закупок для нужд органов исполнительной власти и государственных учреждений Республики Алтай</t>
  </si>
  <si>
    <t>Доля совместных закупок в общем объеме закупок</t>
  </si>
  <si>
    <t>Раздел VII. Меры по сокращению просроченной кредиторской задолженности бюджета</t>
  </si>
  <si>
    <t>17.</t>
  </si>
  <si>
    <t>Мониторинг просроченной кредиторской задолженности консолидированного бюджета Республики Алтай</t>
  </si>
  <si>
    <t>Отсутствие просроченной кредиторской задолженности консолидированного бюджета Республики Алтай</t>
  </si>
  <si>
    <t>18.</t>
  </si>
  <si>
    <t>Мониторинг состояния расчетов по государственным контрактам и договорам (в том числе заключенным подведомственными государственными учреждениями):
- анализ причин образования;
- на соответствие утвержденным лимитам бюджетных обязательств и планам финансово-хозяйственной деятельности
- на соответствие сроку давности</t>
  </si>
  <si>
    <t>Исполнительные органы государственной власти Республики Алтай</t>
  </si>
  <si>
    <t>Отношение объема просроченной кредиторской задолженности бюджета Республики Алтай и бюджетных и автономных учреждений Республики Алтай к объему расходов бюджета Республики Алтай</t>
  </si>
  <si>
    <t>Объем расходов бюджета Республики Алтай</t>
  </si>
  <si>
    <t>тыс. руб</t>
  </si>
  <si>
    <t>Объем просроченной кредиторской задолженности бюджета Республики Алтай и бюджетных и автономных учреждений Республики Алтай</t>
  </si>
  <si>
    <t>19.</t>
  </si>
  <si>
    <t>Принятие обязательств подведомственными государственными учреждениями Республики Алтай в текущем финансовом году при условии первоочередного исполнения обязательств прошлого года</t>
  </si>
  <si>
    <t>Комитет ветеринарии с Госветиспекцией Республики Алтай</t>
  </si>
  <si>
    <t>Комитет по делам ЗАГС и архивов Республики Алтай</t>
  </si>
  <si>
    <t>20.</t>
  </si>
  <si>
    <t>Представление в Министерство финансов Республики Алтай информации о погашении имеющейся просроченной кредиторской задолженности подведомственных государственных учреждений с указанием конкретных мер по ее погашению</t>
  </si>
  <si>
    <t>Комитет по охране, использованию и воспроизводству животного мира Республики Алтай</t>
  </si>
  <si>
    <t>Раздел VIII. Меры по оптимизации расходов, связанных с предоставлением бюджетных средств хозяйствующим субъектам</t>
  </si>
  <si>
    <t>21.</t>
  </si>
  <si>
    <t>Принятие плана сокращения дебиторской задолженности в случае, если по состоянию на 1 января размер указанной задолженности превышает 1 млн рублей по одному контрагенту, являющемуся стороной по контракту (договору)</t>
  </si>
  <si>
    <t>Сокращение дебиторской задолженности республиканского бюджета Республики Алтай, сложившейся на 1 января текущего  года по сравнению к указанной задолженностью по состоянию на 1 января отчетного года (без учета оборотов отчетного года по счету 206 «Расчеты по выданным авансам»)</t>
  </si>
  <si>
    <t>не менее 2</t>
  </si>
  <si>
    <t>Сумма дебиторской задолженности республиканского бюджета Республики Алтай на 1 января 2020 года 
(без учета оборотов отчетного года по счету 206 «Расчеты по выданным авансам»)</t>
  </si>
  <si>
    <t>Сумма дебиторской задолженности республиканского бюджета Республики Алтай на 1 января 2019 года 
(без учета оборотов отчетного года по счету 206 «Расчеты по выданным авансам»)</t>
  </si>
  <si>
    <t>22.</t>
  </si>
  <si>
    <t>Организация претензионной работы по государственным контрактам и договорам государственных учреждений Республики Алтай</t>
  </si>
  <si>
    <t>Раздел  IX. Планирование регионального бюджета</t>
  </si>
  <si>
    <t>23.</t>
  </si>
  <si>
    <t>Обеспечение долгосрочного бюджетного планирования</t>
  </si>
  <si>
    <t>Утверждение бюджетного прогноза Республики Алтай на долгосрочную перспективу (актуализация указанного прогноза)</t>
  </si>
  <si>
    <t>Отдел методологии и мониторинга</t>
  </si>
  <si>
    <t>24.</t>
  </si>
  <si>
    <t>Совершенствование методологии разработки и реализации государственных программ Республики Алтай</t>
  </si>
  <si>
    <t>Внесение изменений в нормативные правовые акты Республики Алтай, регламентирующие процессы формирования, реализации и оценки эффективности государственных программ Республики Алтай</t>
  </si>
  <si>
    <t>нет</t>
  </si>
  <si>
    <t>Раздел X. Совершенствование межбюджетных отношений</t>
  </si>
  <si>
    <t>25.</t>
  </si>
  <si>
    <t>Предоставление субсидий муниципальным образованиям в соответствии с утвержденным Правительством Республики Алтай перечнем приоритетных расходных обязательств в соответствии со статьей 139 Бюджетного кодекса Российской Федерации</t>
  </si>
  <si>
    <t>Отсутствие субсидий местным бюджетам, не предусмотренных перечнем приоритетных расходных обязательств</t>
  </si>
  <si>
    <t>Отдел межбюджетных отношений, отдел доходов и управления внутренним долгом</t>
  </si>
  <si>
    <t>26.</t>
  </si>
  <si>
    <t>Предоставление иных межбюджетных трансфертов поощрительного (стимулирующего) характера, с целью увеличения налоговых и неналоговых доходов бюджета Республики Алтай</t>
  </si>
  <si>
    <t>Иные межбюджетные трансферты предоставляются</t>
  </si>
  <si>
    <t>27.</t>
  </si>
  <si>
    <t>Заключение  в соответствии со статьей 138 Бюджетного кодекса Российской Федерации с муниципальными образованиями в Республике Алтай соглашений, которыми предусматриваются меры по социально-экономическому развитию и оздоровлению муниципальных финансов</t>
  </si>
  <si>
    <t>Количество заключенных соглашений с муниципальными образованиями в Республике Алтай к общему количеству муниципальных образований в Республике Алтай</t>
  </si>
  <si>
    <t>28.</t>
  </si>
  <si>
    <t>Совершенствование законодательства о предоставлении межбюджетных трансфертов из республиканского бюджета Республики Алтай в части:
 исключения акцизов на алкогольную продукцию при определении налогового потенциала муниципальных районов (городского округа);
установления порядка и (или) методики определения показателя изменения объема расходных обязательств бюджета муниципального образования в очередном финансовом году по сравнению с текущим финансовым годом;
уточнения формулы определения объема дотации на выравнивание бюджетной обеспеченности муниципальных районов (городского округа)</t>
  </si>
  <si>
    <t>Внесены изменения в Закон Республики Алтай от 27 июля 2005 года № 54-РЗ «О межбюджетных трансфертах в Республике Алтай»</t>
  </si>
  <si>
    <t>да\нет</t>
  </si>
  <si>
    <t>29.</t>
  </si>
  <si>
    <t>Разработка методики распределения дифференцированных нормативов отчислений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производимых на территории Российской Федерации, в местные бюджеты.</t>
  </si>
  <si>
    <t>Наличие утвержденной методики</t>
  </si>
  <si>
    <t>Раздел XI. Меры по усилению внутреннего государственного контроля и контроля, осуществляемого главными распорядителями бюджетных средств</t>
  </si>
  <si>
    <t>30.</t>
  </si>
  <si>
    <t>Усиление внутреннего государственного финансового контроля и контроля, осуществляемого главными распорядителями бюджетных средств.</t>
  </si>
  <si>
    <t>Наличие утвержденного плана мероприятий и отчета о его выполнении</t>
  </si>
  <si>
    <t>Отдел контрольно-ревизионной работы</t>
  </si>
  <si>
    <t>Итого бюджетный эффект:</t>
  </si>
  <si>
    <t>ФОРМА
 сведений о результатах реализации мероприятия № 2
 «Централизация бухгалтерского обслуживания отдельных органов государственной власти Республики Алтай и государственных учреждений, обеспечивающих их деятельность»</t>
  </si>
  <si>
    <t>Наименование органа государственной власти Республики Алтай (государственного учреждения Республики Алтай), передавшего  функцию ведения бухгалтерского учета в государственные учреждения Республики Алтай, осуществляющие централизованное обслуживание</t>
  </si>
  <si>
    <t>Нормативный правовой акт Правительства Республики Алтай о передаче органом государственной власти Республики Алтай (государственным учреждением Республики Алтай) функции ведения бухгалтерского учета в государственные учреждения Республики Алтай, осуществляющие централизованное обслуживание</t>
  </si>
  <si>
    <t>Результат 
по графам 2-6 (заполняется автоматически)</t>
  </si>
  <si>
    <t>Министерство финансов РА</t>
  </si>
  <si>
    <t>правительство РА</t>
  </si>
  <si>
    <t>пояснения</t>
  </si>
  <si>
    <t>Минтруд РА</t>
  </si>
  <si>
    <t>Итог по форме № 2 (Количество органов государственной власти Республики Алтай и учреждений, передавших функцию ведения бухгалтерского учета в государственные учреждения Республики Алтай, осуществляющие централизованное обслуживание):</t>
  </si>
  <si>
    <r>
      <t xml:space="preserve">Факт
</t>
    </r>
    <r>
      <rPr>
        <b/>
        <i/>
        <sz val="9"/>
        <color rgb="FF000000"/>
        <rFont val="Times New Roman"/>
        <family val="1"/>
        <charset val="204"/>
      </rPr>
      <t>(число)</t>
    </r>
  </si>
  <si>
    <r>
      <t xml:space="preserve">Факт
</t>
    </r>
    <r>
      <rPr>
        <b/>
        <i/>
        <sz val="9"/>
        <color rgb="FF000000"/>
        <rFont val="Times New Roman"/>
        <family val="1"/>
        <charset val="204"/>
      </rPr>
      <t>(текст)</t>
    </r>
  </si>
  <si>
    <r>
      <t xml:space="preserve">Номер
</t>
    </r>
    <r>
      <rPr>
        <b/>
        <i/>
        <sz val="9"/>
        <color rgb="FF000000"/>
        <rFont val="Times New Roman"/>
        <family val="1"/>
        <charset val="204"/>
      </rPr>
      <t>(текст)</t>
    </r>
  </si>
  <si>
    <r>
      <t xml:space="preserve">Дата
</t>
    </r>
    <r>
      <rPr>
        <b/>
        <i/>
        <sz val="9"/>
        <color rgb="FF000000"/>
        <rFont val="Times New Roman"/>
        <family val="1"/>
        <charset val="204"/>
      </rPr>
      <t>(текст)</t>
    </r>
  </si>
  <si>
    <r>
      <t xml:space="preserve">Орган, принявший акт
</t>
    </r>
    <r>
      <rPr>
        <b/>
        <i/>
        <sz val="9"/>
        <color rgb="FF000000"/>
        <rFont val="Times New Roman"/>
        <family val="1"/>
        <charset val="204"/>
      </rPr>
      <t>(текст)</t>
    </r>
  </si>
  <si>
    <r>
      <t xml:space="preserve">Вид
</t>
    </r>
    <r>
      <rPr>
        <b/>
        <i/>
        <sz val="9"/>
        <color rgb="FF000000"/>
        <rFont val="Times New Roman"/>
        <family val="1"/>
        <charset val="204"/>
      </rPr>
      <t>(текст)</t>
    </r>
  </si>
  <si>
    <r>
      <t xml:space="preserve">Информация о ходе реализации мероприятия, о достигнутых результатах, 
о причинах недостижения целевого ожидаемого результата
Указанная информация подтверждается путем прикрепления подтверждающих документов (НПА, отчетность, представляемая в соответствии с федеральным законодательством и законодательством Республики Алтай) 
</t>
    </r>
    <r>
      <rPr>
        <b/>
        <i/>
        <sz val="9"/>
        <color rgb="FF000000"/>
        <rFont val="Times New Roman"/>
        <family val="1"/>
        <charset val="204"/>
      </rPr>
      <t>(текст)</t>
    </r>
  </si>
  <si>
    <r>
      <t>Ед. изм.
(</t>
    </r>
    <r>
      <rPr>
        <b/>
        <i/>
        <sz val="9"/>
        <color rgb="FF000000"/>
        <rFont val="Times New Roman"/>
        <family val="1"/>
        <charset val="204"/>
      </rPr>
      <t>текст</t>
    </r>
    <r>
      <rPr>
        <b/>
        <sz val="9"/>
        <color rgb="FF000000"/>
        <rFont val="Times New Roman"/>
        <family val="1"/>
        <charset val="204"/>
      </rPr>
      <t>)</t>
    </r>
  </si>
  <si>
    <r>
      <t xml:space="preserve">Показатель
</t>
    </r>
    <r>
      <rPr>
        <b/>
        <i/>
        <sz val="9"/>
        <color rgb="FF000000"/>
        <rFont val="Times New Roman"/>
        <family val="1"/>
        <charset val="204"/>
      </rPr>
      <t>(текст)</t>
    </r>
  </si>
  <si>
    <r>
      <t xml:space="preserve">Ответственный исполнитель
</t>
    </r>
    <r>
      <rPr>
        <b/>
        <i/>
        <sz val="9"/>
        <color rgb="FF000000"/>
        <rFont val="Times New Roman"/>
        <family val="1"/>
        <charset val="204"/>
      </rPr>
      <t>(текст)</t>
    </r>
  </si>
  <si>
    <r>
      <t xml:space="preserve">Мероприятие
</t>
    </r>
    <r>
      <rPr>
        <b/>
        <i/>
        <sz val="9"/>
        <color rgb="FF000000"/>
        <rFont val="Times New Roman"/>
        <family val="1"/>
        <charset val="204"/>
      </rPr>
      <t>(текст)</t>
    </r>
  </si>
  <si>
    <r>
      <t xml:space="preserve">План
</t>
    </r>
    <r>
      <rPr>
        <b/>
        <i/>
        <sz val="9"/>
        <color rgb="FF000000"/>
        <rFont val="Times New Roman"/>
        <family val="1"/>
        <charset val="204"/>
      </rPr>
      <t>(текст)</t>
    </r>
  </si>
  <si>
    <r>
      <t xml:space="preserve">План
</t>
    </r>
    <r>
      <rPr>
        <b/>
        <i/>
        <sz val="9"/>
        <color rgb="FF000000"/>
        <rFont val="Times New Roman"/>
        <family val="1"/>
        <charset val="204"/>
      </rPr>
      <t>(число)</t>
    </r>
  </si>
  <si>
    <t>1 марта 2020</t>
  </si>
  <si>
    <t>15 января  2019</t>
  </si>
  <si>
    <t>ФОРМА
сведений о результатах реализации мероприятия № 3
 «Предоставление ветеринарных услуг (работ), на платной основе» в части показателя «Доля ветеринарных услуг (работ), оказываемых на платной основе в рамках государственного задания в общем количестве услуг (работ), предусмотренных государственным заданием»</t>
  </si>
  <si>
    <t>Наименование государственного учреждения Республики Алтай</t>
  </si>
  <si>
    <t xml:space="preserve"> Наименование государственной услуги (работы), предусмотренной государственным заданием</t>
  </si>
  <si>
    <t>Платность (да-1, нет-0)</t>
  </si>
  <si>
    <t>Итог по форме № 2 (Доля ветеринарных услуг (работ), оказываемых на платной основе в рамках государственного задания в общем количестве услуг (работ), предусмотренных государственным заданием)</t>
  </si>
  <si>
    <t>Бюджетный эффект по итогам реализации мероприятия № 3 на отчетную дату (факт, тыс. рублей)</t>
  </si>
  <si>
    <t>услуга</t>
  </si>
  <si>
    <t>учреждение</t>
  </si>
  <si>
    <t>работа</t>
  </si>
  <si>
    <t>Результат 
по графе 3 (заполняется автоматически)</t>
  </si>
  <si>
    <t>Бюджетный эффект по итогам реализации мероприятия № 4 на отчетную дату (факт, тыс. рублей)</t>
  </si>
  <si>
    <t>ФОРМА
сведений о результатах реализации мероприятия № 4
 «Оптимизация численности административно-управленческого и вспомогательного персонала в сфере ветеринарии«» по показателю «Бюджетный эффект (ФОТ по сокращенным единицам)»</t>
  </si>
  <si>
    <t>УТВЕРЖДЕНА
приказом Министерства финансов
Республики Алтай
от ___ апреля 2020 г. №___-п</t>
  </si>
  <si>
    <t>ФОРМА
сведений о результатах реализации мероприятия № 5
 «Установление запрета на увеличение численности работников органов государственной власти Республики Алтай, за исключением случаев, предусматривающих увеличение численности в связи с разграничением полномочий Российской Федерации, и в связи с созданием региональных проектных офисов»</t>
  </si>
  <si>
    <t>Правовой акт Правительства Республики Алтай, устанавливающий запрет на увеличение численности работников органов государственной власти Республики Алтай, за исключением случаев, предусматривающих увеличение численности в связи с разграничением полномочий Российской Федерации, и в связи с созданием региональных проектных офисов</t>
  </si>
  <si>
    <t>Наименование</t>
  </si>
  <si>
    <t>Результат
 по графам 2 - 6 
(заполняется автоматически)</t>
  </si>
  <si>
    <t>Итог по форме № 5 (Установление запрета на увеличение численности работников органов государственной власти Республики Алтай, за исключением случаев, предусматривающих увеличение численности в связи с разграничением полномочий Российской Федерации, и в связи с созданием региональных проектных офисов):</t>
  </si>
  <si>
    <t>ФОРМА
сведений о результатах реализации мероприятия № 7
 «Минимизация индексации публичных нормативных обязательств, установленных отдельным категориям граждан региональным законодательством»</t>
  </si>
  <si>
    <t>Наименование публичных нормативных обязательств, по которым нормативными правовыми актами Республики Алтай предусматривается индексация</t>
  </si>
  <si>
    <t>Результат по графе 2
(заполняется автоматически)</t>
  </si>
  <si>
    <t xml:space="preserve">Нормативный правовой акт Правительства Республики Алтай о проведении индексации </t>
  </si>
  <si>
    <t>Результат по графе 4
(заполняется автоматически)</t>
  </si>
  <si>
    <t>Итог по форме № 7 (Доля публичных нормативных обязательств, по которым проведена индексация, в общем количестве публичных нормативных обязательств, по которым нормативными правовыми актами Республики Алтай предусматривается индексация, %)</t>
  </si>
  <si>
    <t>итого</t>
  </si>
  <si>
    <t>ПНО</t>
  </si>
  <si>
    <t>акт</t>
  </si>
  <si>
    <t>ФОРМА
сведений о результатах реализации мероприятия № 9
 «Мониторинг применения инструментов и механизмов стимулирования инвестиционного развития Республики Алтай»</t>
  </si>
  <si>
    <t>Нормативный акт об утверждении  методики оценки эффективности инструментов стимулирования инвестиционного развития в Республике Алтай, в которой предусмотрены в том числе отказ от указанных инструментов в случае их неэффективности</t>
  </si>
  <si>
    <t>Орган принявший акт</t>
  </si>
  <si>
    <t>Итог по форме № 9 по показателю «Утверждены методики оценки эффективности инструментов стимулирования инвестиционного развития Республики Алтай, в которых предусмотрен в том числе отказ от указанных инструментов в случае их неэффективности»:</t>
  </si>
  <si>
    <t>Итог по форме № 9 по показателю  «Проведена оценка применяемых инструментов стимулирования инвестиционного развития Республики Алтай с учетом их влияния на доходы и расходы бюджетов бюджетной системы Российской Федерации» (да/нет):</t>
  </si>
  <si>
    <t>%, не более</t>
  </si>
  <si>
    <t>ФОРМА
сведения о результатах реализации мероприятия № 10 
«Проведение инвентаризации объектов незавершенного строительства»</t>
  </si>
  <si>
    <t>Наименование ГРБС:</t>
  </si>
  <si>
    <t>Итог по форме № 10 (Доля объектов незавершенного строительства, сокращенных в течение финансового года (отношение количества объектов незавершенного строительства на 1 января текущего года и количества объектов незавершенного строительства на 1 января очередного года, без учета объектов строительство которых начато в отчетном году, по отчетным формам №№ 0503190, 0503790))</t>
  </si>
  <si>
    <t xml:space="preserve">Реквизиты акта, которым утвержден  (актуализирован по результатам инвентаризации)
 ведомственный план снижения объектов и количества незавершенного строительства </t>
  </si>
  <si>
    <t xml:space="preserve">Объекты незавершенного строительства
 (по отчетным формам №№ 0503190, 0503790)
на 1 января 2020 года </t>
  </si>
  <si>
    <t xml:space="preserve">Объекты незавершенного строительства
 (по отчетным формам №№ 0503190, 0503790)
на 1 число месяца, следующего за отчетным кварталом </t>
  </si>
  <si>
    <t>Министерство здравоохранения РА</t>
  </si>
  <si>
    <t>ФАП</t>
  </si>
  <si>
    <t>ФАП2</t>
  </si>
  <si>
    <t>Итог по форме № 10 (Наличие утвержденного (актуализированного по результатам инвентаризации) ведомственного плана снижения объектов и количества незавершенного строительства) 
(да - 1,0; нет - 0,0):</t>
  </si>
  <si>
    <t>приказ</t>
  </si>
  <si>
    <t>Минздрав РА</t>
  </si>
  <si>
    <t>13-п</t>
  </si>
  <si>
    <t>об утверждении…</t>
  </si>
  <si>
    <t>Количество объектов незавершенного строительства на 1 января 2020 года объектов незавершенного строительства (по отчетным формам №№ 0503190, 0503790)</t>
  </si>
  <si>
    <t>Количество объектов незавершенного строительства на 1 число месяца, следующего за отчетным кварталом, объектов незавершенного строительства (по отчетным формам №№ 0503190, 0503790)</t>
  </si>
  <si>
    <t>Наличите на 1 число месяца, следующего за отчетным кварталом, объектов незавершенного строительства (по отчетным формам №№ 0503190, 0503790)</t>
  </si>
  <si>
    <t>Итого:</t>
  </si>
  <si>
    <t>Результат по графе 3
(заполняется автоматически)</t>
  </si>
  <si>
    <t>Результат по графе 7
(заполняется автоматически)</t>
  </si>
  <si>
    <t>Наличие объектов незавершенного строительства
 (по отчетным формам №№ 0503190, 0503790)
на 1 января 2020 года 
(да - 1,0; нет - 0,0):</t>
  </si>
  <si>
    <t>Наличие объектов незавершенного строительства
 (по отчетным формам №№ 0503190, 0503790)
на 1 число месяца, следующего за отчетным кварталом 
(да - 1,0; нет - 0,0):</t>
  </si>
  <si>
    <t>да - 1,0 / нет - 0,0</t>
  </si>
  <si>
    <t>10 января 2020</t>
  </si>
  <si>
    <t>о внесении изменений</t>
  </si>
  <si>
    <t>1,0</t>
  </si>
  <si>
    <t xml:space="preserve">
ФОРМА
 сведений о результатах реализации мероприятия № 11
 «Обеспечение формирования, утверждения и актуализации на регулярной основе республиканской адресной инвестиционной программы, предусматривающей свод информации об объектах капитального строительства, реализуемых на территории Республики Алтай, с отражением информации о сроках реализации и финансовом обеспечении в разрезе источников финансирования»</t>
  </si>
  <si>
    <t>Правовой акт Правительства Республики Алтай об утверждении республиканской адресной инвестиционной программы (далее - РАИП)</t>
  </si>
  <si>
    <t>Итог по форме № 11 (Утверждение РАИП в соответствии с постановлением Правительства Республики Алтай от 10 февраля 2015 года № 38 «Об утверждении Порядка формирования и реализации республиканской адресной инвестиционной программы и предоставления субсидий из республиканского бюджета Республики Алтай местным бюджетам на софинансирование капитальных вложений в объекты муниципальной собственности, и признании утратившими силу некоторых постановлений Правительства Республики Алтай»)</t>
  </si>
  <si>
    <t>Итого</t>
  </si>
  <si>
    <t>об утверждении</t>
  </si>
  <si>
    <t>ФОРМА
сведений о результатах реализации мероприятия № 12
 «Установление показателей результативности при предоставлении субсидий юридическим лицам»</t>
  </si>
  <si>
    <t>Нормативный правовой акт Правительства Республики Алтай, которым установлен порядок предоставления субсидии</t>
  </si>
  <si>
    <t>Пункт, подпункт, абзац которым установлены показатели результативности</t>
  </si>
  <si>
    <t>Итог по форме № 12 (Доля порядков предоставления субсидий юридическим лицам, предусматривающих установление показателей результативности):</t>
  </si>
  <si>
    <t>* Сведения по данному мероприятию формируются по субсидиям юридическим лицам за исключением субсидии государственным учреждениям на государственное задание, субсидий на иные цели.</t>
  </si>
  <si>
    <t>Результат по графам 2-6
(заполняется автоматически)</t>
  </si>
  <si>
    <t>ФОРМА
сведений о результатах реализации мероприятия № 13
 «Совершенствование нормативных правовых актов Правительства Республики Алтай, регулирующих нормирование в сфере закупок товаров, работ, услуг для нужд Республики Алтай»</t>
  </si>
  <si>
    <t>Нормативный правовой акт Правительства Республики Алтай о внесении изменений в нормативные правовые акты Республики Алтай, регулирующие нормирование в сфере закупок товаров, работ, услуг для нужд Республики Алтай</t>
  </si>
  <si>
    <t>Результат по графам 2 -4
(заполняется автоматически)</t>
  </si>
  <si>
    <t>Итог по форме № 13 (Внесение изменений в нормативные правовые акты Республики Алтай, регулирующие нормирование в сфере закупок товаров, работ, услуг для нужд Республики Алтай):</t>
  </si>
  <si>
    <t>ФОРМА
сведений о результатах реализации мероприятия № 14
 «Ведение централизованных закупок для нужд государственных заказчиков»</t>
  </si>
  <si>
    <t>Наименование показателя</t>
  </si>
  <si>
    <t xml:space="preserve">Общий объем закупок </t>
  </si>
  <si>
    <t>Объем централизованных закупок</t>
  </si>
  <si>
    <t>Итог по форме № 14 (Применение централизованных закупок):</t>
  </si>
  <si>
    <t>ФОРМА
сведений о результатах реализации мероприятия № 15
 «Развитие централизованных закупок для нужд муниципальных образований и муниципальных учреждений»</t>
  </si>
  <si>
    <t>Реквизиты писем о направлении в муниципальные образования в Республике Алтай рекомендаций по организации централизованных закупок для нужд муниципальных образований и муниципальных учреждений</t>
  </si>
  <si>
    <t>Результат по графам 2 - 4
(заполняется автоматически)</t>
  </si>
  <si>
    <t>Краткое содержание</t>
  </si>
  <si>
    <t>Итог по форме № 15 (Разработка и направление в муниципальные образования в Республике Алтай рекомендаций по организации централизованных закупок для нужд муниципальных образований и муниципальных учреждений):</t>
  </si>
  <si>
    <t>1 января</t>
  </si>
  <si>
    <t>123/17</t>
  </si>
  <si>
    <t>о направлении информации</t>
  </si>
  <si>
    <t>ФОРМА
сведений о результатах реализации мероприятия № 16
 «Применение совместных закупок для нужд органов исполнительной власти и государственных учреждений Республики Алтай»</t>
  </si>
  <si>
    <t xml:space="preserve"> тыс. руб</t>
  </si>
  <si>
    <t>Общий объем закупок для нужд органов исполнительной власти и государственных учреждений Республики Алтай</t>
  </si>
  <si>
    <t>Объем совместных закупок для нужд органов исполнительной власти и государственных учреждений Республики Алтай</t>
  </si>
  <si>
    <t>Итог по форме № 16 (Доля совместных закупов в общем объеме закупок):</t>
  </si>
  <si>
    <t>ФОРМА
 сведений о результатах реализации мероприятия № 17
 «Мониторинг просроченной кредиторской задолженности консолидированного бюджета Республики Алтай»</t>
  </si>
  <si>
    <t>Объем просроченной кредиторской задолженности</t>
  </si>
  <si>
    <t>Итог по форме № 17 (Отсутствие просроченной кредиторской задолженности консолидированного бюджета Республики Алтай):</t>
  </si>
  <si>
    <t>ФОРМА
сведений о результатах реализации 
мероприятия № 18 «Мониторинг состояния расчетов по государственным контрактам и договорам (в том числе заключенным подведомственными государственными учреждениями): - анализ причин образования; - на соответствие утвержденным лимитам бюджетных обязательств и планам финансово-хозяйственной деятельности; - на соответствие сроку давности»,
мероприятия № 19 «Принятие обязательств подведомственными государственными учреждениями Республики Алтай в текущем финансовом году при условии первоочередного исполнения обязательств прошлого года»,
мероприятия № 20 «Представление в Министерство финансов Республики Алтай информации о погашении имеющейся просроченной кредиторской задолженности подведомственных государственных учреждений с указанием конкретных мер по ее погашению»</t>
  </si>
  <si>
    <t>Тыс. рублей</t>
  </si>
  <si>
    <t>Объем расходов бюджета Республики Алтай*</t>
  </si>
  <si>
    <t>Итог по формам № 18-20 (Отношение объема просроченной кредиторской задолженности бюджета Республики Алтай и бюджетных и автономных учреждений Республики Алтай к объему расходов бюджета Республики Алтай):</t>
  </si>
  <si>
    <t>*Заполняется Министерством финансов Республики Алтай</t>
  </si>
  <si>
    <t>процент, не менее</t>
  </si>
  <si>
    <t>ФОРМА
сведений о результатах реализации мероприятия № 23
 «Обеспечение долгосрочного бюджетного планирования»</t>
  </si>
  <si>
    <t>Нормативный правовой акт Правительства Республики Алтай об утверждении бюджетного прогноза на долгосрочную перспективу (о внесении изменений в указанный прогноз)</t>
  </si>
  <si>
    <t>Результат
по графам 2 - 5
(заполняется автоматически)</t>
  </si>
  <si>
    <t>Итог по форме № 23 (Утверждение бюджетного прогноза Республики Алтай на долгосрочную перспективу (актуализация указанного прогноза)</t>
  </si>
  <si>
    <t>Информация о ходе реализации мероприятия, о достигнутых результатах, о причинах недостижения целевого ожидаемого результата.
Указанная информация подтверждается путем прикрепления подтверждающих документов (нормативный правовой акт, отчетность, представляемая в соответствии с федеральным законодательством и законодательством Республики Алтай)</t>
  </si>
  <si>
    <t>распоряжение</t>
  </si>
  <si>
    <t>01 января</t>
  </si>
  <si>
    <t>правительство ра</t>
  </si>
  <si>
    <t>10 января</t>
  </si>
  <si>
    <t>ФОРМА
сведений о результатах реализации мероприятия № 24
 «Совершенствование методологии разработки и реализации государственных программ Республики Алтай»</t>
  </si>
  <si>
    <t>Нормативный правовой акт Правительства Республики Алтай о внесении изменений в нормативные  правовые акты Республики Алтай, регламентирующие процессы формирования, реализации и оценки эффективности государственных программ Республики Алтай</t>
  </si>
  <si>
    <t>Результат 
по графам 2 - 4
(заполняется автоматически)</t>
  </si>
  <si>
    <t xml:space="preserve">Итог по форме № 24 (Внесение изменений в нормативные правовые акты Республики Алтай, регламентирующие процессы формирования, реализации и оценки эффективности государственных программ Республики Алтай): </t>
  </si>
  <si>
    <t>правительстов РА</t>
  </si>
  <si>
    <t xml:space="preserve">1 января </t>
  </si>
  <si>
    <t xml:space="preserve">2 января </t>
  </si>
  <si>
    <t>ФОРМА
сведений о результатах реализации мероприятия № 25
 «Предоставление субсидий муниципальным образованиям в соответствии с утвержденным Правительством Республики Алтай перечнем приоритетных расходных обязательств в соответствии со статьей 139 Бюджетного кодекса Российской Федерации»</t>
  </si>
  <si>
    <t xml:space="preserve">Наименование субсидии местным бюджетам </t>
  </si>
  <si>
    <t>Предусмотрено перечнем приоритетных расходных обязательств</t>
  </si>
  <si>
    <t>Всего:</t>
  </si>
  <si>
    <t>Итог по форме № 25 (Отсутствие субсидий местным бюджетам, не предусмотренных перечнем приоритетных расходных обязательств):</t>
  </si>
  <si>
    <t>субсидия 1</t>
  </si>
  <si>
    <t>предусмотренно</t>
  </si>
  <si>
    <t>субсидия 2</t>
  </si>
  <si>
    <t>субсидия 3</t>
  </si>
  <si>
    <t>ФОРМА
сведений о результатах реализации мероприятия № 26
 «Предоставление иных межбюджетных трансфертов поощрительного (стимулирующего) характера, с целью увеличения налоговых и неналоговых доходов бюджета Республики Алтай»</t>
  </si>
  <si>
    <t>№п/п</t>
  </si>
  <si>
    <t>Наименование иных межбюджетных трансфертов поощрительного (стимулирующего) характера, предоставляемых с целью увеличения налоговых и неналоговых доходов бюджета Республики Алтай</t>
  </si>
  <si>
    <t>Итог по форме № 26 (Иные межбюджетные трансферты предоставляются):</t>
  </si>
  <si>
    <t>МБТ</t>
  </si>
  <si>
    <t>ФОРМА
сведений о результатах реализации мероприятия № 27
 «Заключение в соответствии со статьей 138 Бюджетного кодекса Российской Федерации с муниципальными образованиями в Республике Алтай соглашений, которыми предусматриваются меры по социально-экономическому развитию и оздоровлению муниципальных финансов»</t>
  </si>
  <si>
    <t>Наименование муниципального образования в Республике Алтай</t>
  </si>
  <si>
    <t>Количество заключенных, в соответствии со статьей 138 Бюджетного кодекса Российской Федерации, соглашений с муниципальными образованиями в Республике Алтай</t>
  </si>
  <si>
    <t xml:space="preserve">Итог по форме № 27 (Количество заключенных соглашений с муниципальными образованиями в Республике Алтай к общему количеству муниципальных образований в Республике Алтай, %) </t>
  </si>
  <si>
    <t>соглашение</t>
  </si>
  <si>
    <t>МО1</t>
  </si>
  <si>
    <t>МО2</t>
  </si>
  <si>
    <t>ФОРМА
сведений о результатах реализации мероприятия № 28
 «Совершенствование законодательства о предоставлении межбюджетных трансфертов из республиканского бюджета Республики Алтай в части:
 исключения акцизов на алкогольную продукцию при определении налогового потенциала муниципальных районов (городского округа);
установления порядка и (или) методики определения показателя изменения объема расходных обязательств бюджета муниципального образования в очередном финансовом году по сравнению с текущим финансовым годом;
уточнения формулы определения объема дотации на выравнивание бюджетной обеспеченности муниципальных районов (городского округа)»</t>
  </si>
  <si>
    <t>Закон Республики Алтай о внесении изменений в Закон Республики Алтай от 27 июля 2005 года № 54-РЗ «О межбюджетных трансфертах в Республике Алтай»</t>
  </si>
  <si>
    <t>Итог по форме № 28 (Внесены изменения в Закон Республики Алтай от 27 июля 2005 года № 54-РЗ «О межбюджетных трансфертах в Республике Алтай»):</t>
  </si>
  <si>
    <t>Результат по графам 2 - 6
(заполняется автоматически)</t>
  </si>
  <si>
    <t>закон</t>
  </si>
  <si>
    <t>Гос.собрание</t>
  </si>
  <si>
    <t>ФОРМА
сведений о результатах реализации мероприятия № 29
 «Разработка методики распределения дифференцированных нормативов отчислений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производимых на территории Российской Федерации, в местные бюджеты»</t>
  </si>
  <si>
    <t>Нормативный правовой акт Правительства Республики Алтай об утверждении методики распределения дифференцированных нормативов отчислений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производимых на территории Российской Федерации, в местные бюджеты</t>
  </si>
  <si>
    <t>Итог по форме № 29 (Наличие утвержденной методики):</t>
  </si>
  <si>
    <t>Результат 
по графам 2 - 6
(заполняется автоматически)</t>
  </si>
  <si>
    <t xml:space="preserve">постановление </t>
  </si>
  <si>
    <t>правительстов ра</t>
  </si>
  <si>
    <t>о внесении изменений…</t>
  </si>
  <si>
    <t>10 февраля</t>
  </si>
  <si>
    <t>ФОРМА
сведений о результатах реализации мероприятия № 30
 «Усиление внутреннего государственного финансового контроля и контроля, осуществляемого главными распорядителями бюджетных средств»</t>
  </si>
  <si>
    <t>Реквизиты акта об утверждении плана мероприятий (о внесении в него изменений)</t>
  </si>
  <si>
    <t>Наличие отчета о выполнении плана мероприятий 
(да-1, нет-0)</t>
  </si>
  <si>
    <t>Итог по форме № 30 (Наличие утвержденного плана мероприятий и отчета о его выполнении):</t>
  </si>
  <si>
    <t>Наличие утвержденного плана мероприятий
(заполняется автоматически)</t>
  </si>
  <si>
    <t>ГРБС</t>
  </si>
  <si>
    <t>Итог по форме № 30 (Наличие утвержденного плана мероприятий и отчета о его выполнении)</t>
  </si>
  <si>
    <t>Итог по формам №№ 21, 22 (Сокращение дебиторской задолженности республиканского бюджета Республики Алтай, сложившейся на 1 января текущего года по сравнению к указанной задолженностью по состоянию на 1 января отчетного года (без учета оборотов отчетного года по счету 206 «Расчеты по выданным авансам»), %)</t>
  </si>
  <si>
    <t>Сумма дебиторской задолженности республиканского бюджета Республики Алтай на отчетную дату (без учета оборотов отчетного года по счету 206 «Расчеты по выданным авансам»)</t>
  </si>
  <si>
    <t>Сумма дебиторской задолженности республиканского бюджета Республики Алтай на 1 января 2020 года (без учета оборотов отчетного года по счету 206 «Расчеты по выданным авансам»)</t>
  </si>
  <si>
    <t>ФОРМА
сведений о результатах реализации 
мероприятия № 21 «Принятие плана сокращения дебиторской задолженности в случае, если по состоянию на 1 января размер указанной задолженности превышает 1 млн. рублей по одному контрагенту, являющемуся стороной по контракту (договору)»,
мероприятия № 22 «Организация претензионной работы по государственным контрактам и договорам государственных учреждений Республики Алтай»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</si>
</sst>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 Light"/>
      <family val="1"/>
      <charset val="204"/>
      <scheme val="maj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theme="1"/>
      <name val="Calibri Light"/>
      <family val="1"/>
      <charset val="204"/>
      <scheme val="maj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5" fillId="0" borderId="0" xfId="0" applyFont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14" fontId="5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3" fontId="5" fillId="2" borderId="2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165" fontId="11" fillId="3" borderId="2" xfId="0" applyNumberFormat="1" applyFont="1" applyFill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165" fontId="11" fillId="4" borderId="2" xfId="0" applyNumberFormat="1" applyFont="1" applyFill="1" applyBorder="1" applyAlignment="1">
      <alignment horizontal="center" vertical="center" wrapText="1"/>
    </xf>
    <xf numFmtId="165" fontId="6" fillId="4" borderId="2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0" fontId="11" fillId="3" borderId="2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2" fillId="0" borderId="0" xfId="0" applyFont="1" applyFill="1"/>
    <xf numFmtId="165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7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6" fillId="0" borderId="0" xfId="0" applyFont="1"/>
    <xf numFmtId="0" fontId="17" fillId="5" borderId="0" xfId="0" applyFont="1" applyFill="1"/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horizontal="center" wrapText="1"/>
    </xf>
    <xf numFmtId="0" fontId="19" fillId="5" borderId="0" xfId="0" applyFont="1" applyFill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18" fillId="0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165" fontId="21" fillId="2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14" fontId="21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2" xfId="0" applyFont="1" applyFill="1" applyBorder="1"/>
    <xf numFmtId="0" fontId="5" fillId="5" borderId="2" xfId="0" applyFont="1" applyFill="1" applyBorder="1" applyAlignment="1">
      <alignment horizontal="center"/>
    </xf>
    <xf numFmtId="0" fontId="22" fillId="0" borderId="0" xfId="0" applyFont="1" applyFill="1"/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8" fillId="0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/>
    </xf>
    <xf numFmtId="0" fontId="5" fillId="0" borderId="2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wrapText="1"/>
    </xf>
    <xf numFmtId="0" fontId="25" fillId="0" borderId="2" xfId="0" applyFont="1" applyFill="1" applyBorder="1" applyAlignment="1">
      <alignment horizontal="center" vertical="center" wrapText="1"/>
    </xf>
    <xf numFmtId="0" fontId="26" fillId="0" borderId="0" xfId="0" applyFont="1" applyFill="1"/>
    <xf numFmtId="0" fontId="7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27" fillId="0" borderId="0" xfId="0" applyFont="1"/>
    <xf numFmtId="0" fontId="22" fillId="0" borderId="0" xfId="0" applyFont="1"/>
    <xf numFmtId="0" fontId="5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2" fontId="5" fillId="5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justify" vertical="center" wrapText="1"/>
    </xf>
    <xf numFmtId="0" fontId="23" fillId="0" borderId="0" xfId="0" applyFont="1" applyFill="1" applyAlignment="1">
      <alignment horizontal="justify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/>
    <xf numFmtId="0" fontId="20" fillId="2" borderId="5" xfId="0" applyFont="1" applyFill="1" applyBorder="1" applyAlignment="1">
      <alignment horizontal="center" vertical="center" wrapText="1"/>
    </xf>
    <xf numFmtId="164" fontId="21" fillId="2" borderId="5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2_&#1054;&#1087;&#1090;&#1080;&#1084;&#1080;&#1079;&#1072;&#1094;&#1080;&#1103;%20&#1088;&#1072;&#1089;&#1093;&#1086;&#1076;&#1086;&#1074;_&#1092;&#1086;&#1088;&#108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_расходы2020_в приказ"/>
      <sheetName val="форма 1.2 (2)"/>
      <sheetName val="форма 1.2"/>
      <sheetName val="форма 2"/>
      <sheetName val="форма 3"/>
      <sheetName val="форма 4"/>
      <sheetName val="форма 5"/>
      <sheetName val="форма 7"/>
      <sheetName val="форма 9"/>
      <sheetName val="форма 10"/>
      <sheetName val="форма 11"/>
      <sheetName val="форма 12"/>
      <sheetName val="форма 13"/>
      <sheetName val="форма 14"/>
      <sheetName val="форма 15"/>
      <sheetName val="форма 16"/>
      <sheetName val="форма 17"/>
      <sheetName val="форма 18,19,20"/>
      <sheetName val="форма 21,22"/>
      <sheetName val="форма 23"/>
      <sheetName val="форма 24"/>
      <sheetName val="форма 25"/>
      <sheetName val="форма 26"/>
      <sheetName val="форма 27"/>
      <sheetName val="форма 28"/>
      <sheetName val="форма 29"/>
      <sheetName val="форма 30"/>
      <sheetName val="Форма_расходы2020-2024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F7" t="str">
            <v>нет</v>
          </cell>
        </row>
      </sheetData>
      <sheetData sheetId="7">
        <row r="9">
          <cell r="E9" t="e">
            <v>#DIV/0!</v>
          </cell>
        </row>
      </sheetData>
      <sheetData sheetId="8">
        <row r="9">
          <cell r="G9" t="str">
            <v>нет</v>
          </cell>
          <cell r="I9" t="str">
            <v>нет</v>
          </cell>
        </row>
      </sheetData>
      <sheetData sheetId="9">
        <row r="13">
          <cell r="C13">
            <v>0</v>
          </cell>
          <cell r="E13">
            <v>0</v>
          </cell>
        </row>
        <row r="19">
          <cell r="E19" t="str">
            <v>0</v>
          </cell>
        </row>
        <row r="21">
          <cell r="E21" t="str">
            <v>0</v>
          </cell>
        </row>
        <row r="22">
          <cell r="E22">
            <v>0</v>
          </cell>
        </row>
      </sheetData>
      <sheetData sheetId="10">
        <row r="9">
          <cell r="E9" t="str">
            <v>нет</v>
          </cell>
        </row>
      </sheetData>
      <sheetData sheetId="11">
        <row r="9">
          <cell r="F9">
            <v>0</v>
          </cell>
          <cell r="G9">
            <v>0</v>
          </cell>
        </row>
      </sheetData>
      <sheetData sheetId="12">
        <row r="9">
          <cell r="E9" t="str">
            <v>нет</v>
          </cell>
        </row>
      </sheetData>
      <sheetData sheetId="13">
        <row r="7">
          <cell r="B7" t="str">
            <v>нет</v>
          </cell>
        </row>
      </sheetData>
      <sheetData sheetId="14">
        <row r="9">
          <cell r="E9" t="str">
            <v>нет</v>
          </cell>
        </row>
      </sheetData>
      <sheetData sheetId="15">
        <row r="7">
          <cell r="B7" t="e">
            <v>#DIV/0!</v>
          </cell>
        </row>
      </sheetData>
      <sheetData sheetId="16">
        <row r="6">
          <cell r="B6" t="str">
            <v>да</v>
          </cell>
        </row>
      </sheetData>
      <sheetData sheetId="17">
        <row r="7">
          <cell r="B7" t="e">
            <v>#DIV/0!</v>
          </cell>
        </row>
      </sheetData>
      <sheetData sheetId="18"/>
      <sheetData sheetId="19">
        <row r="7">
          <cell r="F7" t="str">
            <v>нет</v>
          </cell>
        </row>
      </sheetData>
      <sheetData sheetId="20">
        <row r="9">
          <cell r="E9" t="str">
            <v>нет</v>
          </cell>
        </row>
      </sheetData>
      <sheetData sheetId="21">
        <row r="10">
          <cell r="E10" t="str">
            <v>да</v>
          </cell>
        </row>
      </sheetData>
      <sheetData sheetId="22">
        <row r="8">
          <cell r="C8" t="str">
            <v>нет</v>
          </cell>
        </row>
      </sheetData>
      <sheetData sheetId="23">
        <row r="8">
          <cell r="E8" t="e">
            <v>#DIV/0!</v>
          </cell>
        </row>
      </sheetData>
      <sheetData sheetId="24">
        <row r="9">
          <cell r="F9" t="str">
            <v>нет</v>
          </cell>
        </row>
      </sheetData>
      <sheetData sheetId="25">
        <row r="9">
          <cell r="F9" t="str">
            <v>нет</v>
          </cell>
        </row>
      </sheetData>
      <sheetData sheetId="26">
        <row r="10">
          <cell r="E10" t="str">
            <v>нет</v>
          </cell>
          <cell r="F10" t="e">
            <v>#VALUE!</v>
          </cell>
        </row>
      </sheetData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7"/>
  <sheetViews>
    <sheetView view="pageBreakPreview" topLeftCell="A37" zoomScaleNormal="70" zoomScaleSheetLayoutView="100" workbookViewId="0">
      <selection activeCell="D41" sqref="D41"/>
    </sheetView>
  </sheetViews>
  <sheetFormatPr defaultRowHeight="15" x14ac:dyDescent="0.25"/>
  <cols>
    <col min="1" max="1" width="4.5703125" style="11" customWidth="1"/>
    <col min="2" max="2" width="28.140625" style="12" customWidth="1"/>
    <col min="3" max="3" width="31.140625" style="12" customWidth="1"/>
    <col min="4" max="4" width="41.5703125" style="12" customWidth="1"/>
    <col min="5" max="5" width="10" style="11" customWidth="1"/>
    <col min="6" max="6" width="10" style="41" customWidth="1"/>
    <col min="7" max="7" width="11.28515625" style="40" customWidth="1"/>
    <col min="8" max="8" width="11.28515625" style="41" customWidth="1"/>
    <col min="9" max="9" width="11.28515625" style="40" customWidth="1"/>
    <col min="10" max="10" width="8.5703125" style="11" customWidth="1"/>
    <col min="11" max="11" width="12.7109375" style="11" customWidth="1"/>
    <col min="12" max="12" width="9" style="11" customWidth="1"/>
    <col min="13" max="13" width="7.7109375" style="11" customWidth="1"/>
    <col min="14" max="14" width="36.7109375" style="11" customWidth="1"/>
    <col min="15" max="15" width="28.140625" style="12" customWidth="1"/>
    <col min="16" max="16" width="32.140625" style="14" customWidth="1"/>
    <col min="17" max="16384" width="9.140625" style="11"/>
  </cols>
  <sheetData>
    <row r="1" spans="1:15" ht="79.5" customHeight="1" x14ac:dyDescent="0.25">
      <c r="E1" s="151"/>
      <c r="F1" s="151"/>
      <c r="G1" s="151"/>
      <c r="H1" s="151"/>
      <c r="I1" s="151"/>
      <c r="J1" s="151"/>
      <c r="K1" s="151"/>
      <c r="L1" s="152" t="s">
        <v>0</v>
      </c>
      <c r="M1" s="152"/>
      <c r="N1" s="152"/>
      <c r="O1" s="152"/>
    </row>
    <row r="2" spans="1:15" ht="86.25" customHeight="1" x14ac:dyDescent="0.25">
      <c r="A2" s="153" t="s">
        <v>21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5" ht="24.75" customHeight="1" x14ac:dyDescent="0.25">
      <c r="A3" s="138" t="s">
        <v>2</v>
      </c>
      <c r="B3" s="138" t="s">
        <v>231</v>
      </c>
      <c r="C3" s="138" t="s">
        <v>230</v>
      </c>
      <c r="D3" s="138" t="s">
        <v>229</v>
      </c>
      <c r="E3" s="138" t="s">
        <v>228</v>
      </c>
      <c r="F3" s="140" t="s">
        <v>22</v>
      </c>
      <c r="G3" s="141"/>
      <c r="H3" s="141"/>
      <c r="I3" s="142"/>
      <c r="J3" s="138" t="s">
        <v>23</v>
      </c>
      <c r="K3" s="138"/>
      <c r="L3" s="138"/>
      <c r="M3" s="138"/>
      <c r="N3" s="138"/>
      <c r="O3" s="138" t="s">
        <v>24</v>
      </c>
    </row>
    <row r="4" spans="1:15" ht="69.75" customHeight="1" x14ac:dyDescent="0.25">
      <c r="A4" s="138"/>
      <c r="B4" s="138"/>
      <c r="C4" s="138"/>
      <c r="D4" s="138"/>
      <c r="E4" s="138"/>
      <c r="F4" s="139" t="s">
        <v>233</v>
      </c>
      <c r="G4" s="150" t="s">
        <v>232</v>
      </c>
      <c r="H4" s="139" t="s">
        <v>221</v>
      </c>
      <c r="I4" s="150" t="s">
        <v>222</v>
      </c>
      <c r="J4" s="138" t="s">
        <v>25</v>
      </c>
      <c r="K4" s="138"/>
      <c r="L4" s="138"/>
      <c r="M4" s="138"/>
      <c r="N4" s="138" t="s">
        <v>227</v>
      </c>
      <c r="O4" s="138" t="s">
        <v>24</v>
      </c>
    </row>
    <row r="5" spans="1:15" ht="90.75" customHeight="1" x14ac:dyDescent="0.25">
      <c r="A5" s="138"/>
      <c r="B5" s="138"/>
      <c r="C5" s="138"/>
      <c r="D5" s="138"/>
      <c r="E5" s="138"/>
      <c r="F5" s="139"/>
      <c r="G5" s="150"/>
      <c r="H5" s="139"/>
      <c r="I5" s="150"/>
      <c r="J5" s="4" t="s">
        <v>226</v>
      </c>
      <c r="K5" s="4" t="s">
        <v>225</v>
      </c>
      <c r="L5" s="4" t="s">
        <v>224</v>
      </c>
      <c r="M5" s="4" t="s">
        <v>223</v>
      </c>
      <c r="N5" s="138"/>
      <c r="O5" s="138"/>
    </row>
    <row r="6" spans="1:15" ht="15.75" customHeight="1" x14ac:dyDescent="0.2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2">
        <v>6</v>
      </c>
      <c r="G6" s="37">
        <v>7</v>
      </c>
      <c r="H6" s="42">
        <v>8</v>
      </c>
      <c r="I6" s="37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</row>
    <row r="7" spans="1:15" ht="15.75" customHeight="1" x14ac:dyDescent="0.25">
      <c r="A7" s="138" t="s">
        <v>26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15" ht="35.25" customHeight="1" x14ac:dyDescent="0.25">
      <c r="A8" s="146" t="s">
        <v>27</v>
      </c>
      <c r="B8" s="146" t="s">
        <v>28</v>
      </c>
      <c r="C8" s="146" t="s">
        <v>29</v>
      </c>
      <c r="D8" s="15" t="s">
        <v>30</v>
      </c>
      <c r="E8" s="15" t="s">
        <v>31</v>
      </c>
      <c r="F8" s="35">
        <f>F12</f>
        <v>10</v>
      </c>
      <c r="G8" s="37" t="s">
        <v>17</v>
      </c>
      <c r="H8" s="35">
        <v>0</v>
      </c>
      <c r="I8" s="37" t="s">
        <v>17</v>
      </c>
      <c r="J8" s="15" t="str">
        <f t="shared" ref="J8:N8" si="0">+J12</f>
        <v>постановление</v>
      </c>
      <c r="K8" s="33" t="str">
        <f t="shared" si="0"/>
        <v>правительство РА</v>
      </c>
      <c r="L8" s="33" t="str">
        <f t="shared" si="0"/>
        <v>1 марта 2020</v>
      </c>
      <c r="M8" s="15">
        <f t="shared" si="0"/>
        <v>1</v>
      </c>
      <c r="N8" s="15" t="str">
        <f t="shared" si="0"/>
        <v>Пояснения</v>
      </c>
      <c r="O8" s="146" t="s">
        <v>32</v>
      </c>
    </row>
    <row r="9" spans="1:15" ht="27.75" customHeight="1" x14ac:dyDescent="0.25">
      <c r="A9" s="146"/>
      <c r="B9" s="146"/>
      <c r="C9" s="146"/>
      <c r="D9" s="15" t="s">
        <v>33</v>
      </c>
      <c r="E9" s="15" t="s">
        <v>34</v>
      </c>
      <c r="F9" s="35">
        <f>F15</f>
        <v>704.6</v>
      </c>
      <c r="G9" s="37" t="s">
        <v>17</v>
      </c>
      <c r="H9" s="35">
        <v>0</v>
      </c>
      <c r="I9" s="37" t="s">
        <v>17</v>
      </c>
      <c r="J9" s="15" t="str">
        <f>+J15</f>
        <v>Х</v>
      </c>
      <c r="K9" s="15" t="str">
        <f>+K15</f>
        <v>Х</v>
      </c>
      <c r="L9" s="15" t="str">
        <f>+L15</f>
        <v>Х</v>
      </c>
      <c r="M9" s="15" t="str">
        <f>+M15</f>
        <v>Х</v>
      </c>
      <c r="N9" s="15" t="str">
        <f>+N15</f>
        <v>Пояснения</v>
      </c>
      <c r="O9" s="146"/>
    </row>
    <row r="10" spans="1:15" x14ac:dyDescent="0.25">
      <c r="A10" s="15"/>
      <c r="B10" s="15" t="s">
        <v>35</v>
      </c>
      <c r="C10" s="15" t="s">
        <v>17</v>
      </c>
      <c r="D10" s="15" t="s">
        <v>17</v>
      </c>
      <c r="E10" s="15" t="s">
        <v>17</v>
      </c>
      <c r="F10" s="35" t="s">
        <v>17</v>
      </c>
      <c r="G10" s="37" t="s">
        <v>17</v>
      </c>
      <c r="H10" s="35" t="s">
        <v>17</v>
      </c>
      <c r="I10" s="37" t="s">
        <v>17</v>
      </c>
      <c r="J10" s="15" t="s">
        <v>17</v>
      </c>
      <c r="K10" s="15" t="s">
        <v>17</v>
      </c>
      <c r="L10" s="15" t="s">
        <v>17</v>
      </c>
      <c r="M10" s="15" t="s">
        <v>17</v>
      </c>
      <c r="N10" s="15" t="s">
        <v>17</v>
      </c>
      <c r="O10" s="15" t="s">
        <v>17</v>
      </c>
    </row>
    <row r="11" spans="1:15" ht="66.75" customHeight="1" x14ac:dyDescent="0.25">
      <c r="A11" s="15" t="s">
        <v>36</v>
      </c>
      <c r="B11" s="15" t="s">
        <v>37</v>
      </c>
      <c r="C11" s="15" t="s">
        <v>38</v>
      </c>
      <c r="D11" s="15" t="s">
        <v>39</v>
      </c>
      <c r="E11" s="15" t="s">
        <v>34</v>
      </c>
      <c r="F11" s="35" t="s">
        <v>40</v>
      </c>
      <c r="G11" s="37" t="s">
        <v>17</v>
      </c>
      <c r="H11" s="35">
        <v>0</v>
      </c>
      <c r="I11" s="37" t="s">
        <v>17</v>
      </c>
      <c r="J11" s="15" t="s">
        <v>17</v>
      </c>
      <c r="K11" s="15" t="s">
        <v>17</v>
      </c>
      <c r="L11" s="15" t="s">
        <v>17</v>
      </c>
      <c r="M11" s="15" t="s">
        <v>17</v>
      </c>
      <c r="N11" s="15" t="s">
        <v>17</v>
      </c>
      <c r="O11" s="15" t="s">
        <v>41</v>
      </c>
    </row>
    <row r="12" spans="1:15" s="14" customFormat="1" ht="49.5" customHeight="1" x14ac:dyDescent="0.25">
      <c r="A12" s="19" t="s">
        <v>42</v>
      </c>
      <c r="B12" s="15" t="s">
        <v>43</v>
      </c>
      <c r="C12" s="15" t="s">
        <v>44</v>
      </c>
      <c r="D12" s="15" t="s">
        <v>45</v>
      </c>
      <c r="E12" s="15" t="s">
        <v>31</v>
      </c>
      <c r="F12" s="35">
        <v>10</v>
      </c>
      <c r="G12" s="37" t="s">
        <v>17</v>
      </c>
      <c r="H12" s="35">
        <v>10</v>
      </c>
      <c r="I12" s="37" t="s">
        <v>17</v>
      </c>
      <c r="J12" s="15" t="str">
        <f>+'форма 1.2'!C7</f>
        <v>постановление</v>
      </c>
      <c r="K12" s="15" t="str">
        <f>+'форма 2'!D6</f>
        <v>правительство РА</v>
      </c>
      <c r="L12" s="33" t="str">
        <f>+'форма 2'!E6</f>
        <v>1 марта 2020</v>
      </c>
      <c r="M12" s="15">
        <f>+'форма 2'!F6</f>
        <v>1</v>
      </c>
      <c r="N12" s="15" t="str">
        <f>+'форма 1.2'!J7</f>
        <v>Пояснения</v>
      </c>
      <c r="O12" s="146" t="s">
        <v>46</v>
      </c>
    </row>
    <row r="13" spans="1:15" s="14" customFormat="1" ht="49.5" customHeight="1" x14ac:dyDescent="0.25">
      <c r="A13" s="19" t="s">
        <v>42</v>
      </c>
      <c r="B13" s="15" t="s">
        <v>43</v>
      </c>
      <c r="C13" s="15" t="s">
        <v>44</v>
      </c>
      <c r="D13" s="15" t="s">
        <v>45</v>
      </c>
      <c r="E13" s="15" t="s">
        <v>31</v>
      </c>
      <c r="F13" s="35">
        <v>0</v>
      </c>
      <c r="G13" s="37" t="s">
        <v>17</v>
      </c>
      <c r="H13" s="35">
        <v>0</v>
      </c>
      <c r="I13" s="37" t="s">
        <v>17</v>
      </c>
      <c r="J13" s="15" t="str">
        <f>+'форма 1.2'!C8</f>
        <v>постановление</v>
      </c>
      <c r="K13" s="15" t="str">
        <f>+'форма 1.2'!D8</f>
        <v>Правительство РА</v>
      </c>
      <c r="L13" s="15" t="str">
        <f>+'форма 1.2'!E8</f>
        <v>13 марта 2020 года</v>
      </c>
      <c r="M13" s="15">
        <f>+'форма 1.2'!F8</f>
        <v>13</v>
      </c>
      <c r="N13" s="15" t="str">
        <f>+'форма 1.2'!J8</f>
        <v>Пояснения</v>
      </c>
      <c r="O13" s="146"/>
    </row>
    <row r="14" spans="1:15" s="14" customFormat="1" ht="49.5" customHeight="1" x14ac:dyDescent="0.25">
      <c r="A14" s="19" t="s">
        <v>42</v>
      </c>
      <c r="B14" s="15" t="s">
        <v>43</v>
      </c>
      <c r="C14" s="15" t="s">
        <v>44</v>
      </c>
      <c r="D14" s="15" t="s">
        <v>45</v>
      </c>
      <c r="E14" s="15" t="s">
        <v>31</v>
      </c>
      <c r="F14" s="35">
        <v>10</v>
      </c>
      <c r="G14" s="37" t="s">
        <v>17</v>
      </c>
      <c r="H14" s="35">
        <v>10</v>
      </c>
      <c r="I14" s="37" t="s">
        <v>17</v>
      </c>
      <c r="J14" s="15" t="str">
        <f>+'форма 1.2'!C8</f>
        <v>постановление</v>
      </c>
      <c r="K14" s="15" t="str">
        <f>+'форма 1.2'!D8</f>
        <v>Правительство РА</v>
      </c>
      <c r="L14" s="15" t="str">
        <f>+'форма 1.2'!E8</f>
        <v>13 марта 2020 года</v>
      </c>
      <c r="M14" s="15">
        <f>+'форма 1.2'!F8</f>
        <v>13</v>
      </c>
      <c r="N14" s="15" t="str">
        <f>+'форма 1.2'!J8</f>
        <v>Пояснения</v>
      </c>
      <c r="O14" s="146"/>
    </row>
    <row r="15" spans="1:15" s="14" customFormat="1" ht="49.5" customHeight="1" x14ac:dyDescent="0.25">
      <c r="A15" s="19" t="s">
        <v>42</v>
      </c>
      <c r="B15" s="15" t="s">
        <v>43</v>
      </c>
      <c r="C15" s="15" t="s">
        <v>44</v>
      </c>
      <c r="D15" s="15" t="s">
        <v>39</v>
      </c>
      <c r="E15" s="15" t="s">
        <v>34</v>
      </c>
      <c r="F15" s="35">
        <v>704.6</v>
      </c>
      <c r="G15" s="37" t="s">
        <v>17</v>
      </c>
      <c r="H15" s="35">
        <f>+'форма 1.2'!I9</f>
        <v>100</v>
      </c>
      <c r="I15" s="37" t="s">
        <v>17</v>
      </c>
      <c r="J15" s="15" t="s">
        <v>17</v>
      </c>
      <c r="K15" s="15" t="s">
        <v>17</v>
      </c>
      <c r="L15" s="15" t="s">
        <v>17</v>
      </c>
      <c r="M15" s="15" t="s">
        <v>17</v>
      </c>
      <c r="N15" s="15" t="str">
        <f>+'форма 1.2'!J9</f>
        <v>Пояснения</v>
      </c>
      <c r="O15" s="146"/>
    </row>
    <row r="16" spans="1:15" s="14" customFormat="1" ht="84.75" customHeight="1" x14ac:dyDescent="0.25">
      <c r="A16" s="43" t="s">
        <v>47</v>
      </c>
      <c r="B16" s="15" t="s">
        <v>48</v>
      </c>
      <c r="C16" s="17" t="s">
        <v>49</v>
      </c>
      <c r="D16" s="15" t="s">
        <v>50</v>
      </c>
      <c r="E16" s="15" t="s">
        <v>31</v>
      </c>
      <c r="F16" s="35">
        <v>13</v>
      </c>
      <c r="G16" s="37" t="s">
        <v>17</v>
      </c>
      <c r="H16" s="35">
        <f>+H17+H18</f>
        <v>1</v>
      </c>
      <c r="I16" s="37" t="s">
        <v>17</v>
      </c>
      <c r="J16" s="15" t="str">
        <f>+'форма 2'!C6</f>
        <v>постановление</v>
      </c>
      <c r="K16" s="15" t="str">
        <f>+'форма 2'!D6</f>
        <v>правительство РА</v>
      </c>
      <c r="L16" s="32" t="str">
        <f>+'форма 2'!E6</f>
        <v>1 марта 2020</v>
      </c>
      <c r="M16" s="15">
        <f>+'форма 2'!F6</f>
        <v>1</v>
      </c>
      <c r="N16" s="15" t="s">
        <v>17</v>
      </c>
      <c r="O16" s="143" t="s">
        <v>51</v>
      </c>
    </row>
    <row r="17" spans="1:15" s="14" customFormat="1" ht="84.75" customHeight="1" x14ac:dyDescent="0.25">
      <c r="A17" s="43" t="s">
        <v>47</v>
      </c>
      <c r="B17" s="15" t="s">
        <v>48</v>
      </c>
      <c r="C17" s="17" t="s">
        <v>49</v>
      </c>
      <c r="D17" s="15" t="s">
        <v>50</v>
      </c>
      <c r="E17" s="15" t="s">
        <v>31</v>
      </c>
      <c r="F17" s="35">
        <v>0</v>
      </c>
      <c r="G17" s="37" t="s">
        <v>17</v>
      </c>
      <c r="H17" s="35">
        <f>+'форма 2'!G7</f>
        <v>1</v>
      </c>
      <c r="I17" s="37" t="s">
        <v>17</v>
      </c>
      <c r="J17" s="15" t="str">
        <f>+'форма 2'!C6</f>
        <v>постановление</v>
      </c>
      <c r="K17" s="15" t="str">
        <f>+'форма 2'!D6</f>
        <v>правительство РА</v>
      </c>
      <c r="L17" s="15" t="str">
        <f>+'форма 2'!E6</f>
        <v>1 марта 2020</v>
      </c>
      <c r="M17" s="15">
        <f>+'форма 2'!F6</f>
        <v>1</v>
      </c>
      <c r="N17" s="15" t="str">
        <f>+'форма 2'!H6</f>
        <v>пояснения</v>
      </c>
      <c r="O17" s="144"/>
    </row>
    <row r="18" spans="1:15" s="14" customFormat="1" ht="84.75" customHeight="1" x14ac:dyDescent="0.25">
      <c r="A18" s="43" t="s">
        <v>47</v>
      </c>
      <c r="B18" s="15" t="s">
        <v>48</v>
      </c>
      <c r="C18" s="17" t="s">
        <v>49</v>
      </c>
      <c r="D18" s="15" t="s">
        <v>50</v>
      </c>
      <c r="E18" s="15" t="s">
        <v>31</v>
      </c>
      <c r="F18" s="35">
        <v>0</v>
      </c>
      <c r="G18" s="37" t="s">
        <v>17</v>
      </c>
      <c r="H18" s="35">
        <v>0</v>
      </c>
      <c r="I18" s="37" t="s">
        <v>17</v>
      </c>
      <c r="J18" s="15" t="str">
        <f>+'форма 2'!C7</f>
        <v>постановление</v>
      </c>
      <c r="K18" s="15" t="str">
        <f>+'форма 2'!D7</f>
        <v>правительство РА</v>
      </c>
      <c r="L18" s="15" t="str">
        <f>+'форма 2'!E7</f>
        <v>15 января  2019</v>
      </c>
      <c r="M18" s="15">
        <f>+'форма 2'!F7</f>
        <v>3</v>
      </c>
      <c r="N18" s="15" t="str">
        <f>+'форма 2'!H7</f>
        <v>пояснения</v>
      </c>
      <c r="O18" s="145"/>
    </row>
    <row r="19" spans="1:15" s="14" customFormat="1" ht="60" customHeight="1" x14ac:dyDescent="0.25">
      <c r="A19" s="146" t="s">
        <v>52</v>
      </c>
      <c r="B19" s="146" t="s">
        <v>53</v>
      </c>
      <c r="C19" s="146" t="s">
        <v>54</v>
      </c>
      <c r="D19" s="17" t="s">
        <v>55</v>
      </c>
      <c r="E19" s="15" t="s">
        <v>56</v>
      </c>
      <c r="F19" s="34">
        <v>8.5</v>
      </c>
      <c r="G19" s="37" t="s">
        <v>17</v>
      </c>
      <c r="H19" s="35">
        <f>+'форма 3'!E9</f>
        <v>100</v>
      </c>
      <c r="I19" s="37" t="s">
        <v>17</v>
      </c>
      <c r="J19" s="15" t="s">
        <v>17</v>
      </c>
      <c r="K19" s="15" t="s">
        <v>17</v>
      </c>
      <c r="L19" s="15" t="s">
        <v>17</v>
      </c>
      <c r="M19" s="15" t="s">
        <v>17</v>
      </c>
      <c r="N19" s="15" t="str">
        <f>+'форма 3'!G6</f>
        <v>пояснения</v>
      </c>
      <c r="O19" s="146" t="s">
        <v>41</v>
      </c>
    </row>
    <row r="20" spans="1:15" s="14" customFormat="1" ht="43.5" customHeight="1" x14ac:dyDescent="0.25">
      <c r="A20" s="146"/>
      <c r="B20" s="146"/>
      <c r="C20" s="146"/>
      <c r="D20" s="17" t="s">
        <v>57</v>
      </c>
      <c r="E20" s="15" t="s">
        <v>34</v>
      </c>
      <c r="F20" s="35">
        <v>4672.3999999999996</v>
      </c>
      <c r="G20" s="37" t="s">
        <v>17</v>
      </c>
      <c r="H20" s="35">
        <f>+'форма 3'!F9</f>
        <v>3</v>
      </c>
      <c r="I20" s="37" t="s">
        <v>17</v>
      </c>
      <c r="J20" s="15" t="s">
        <v>17</v>
      </c>
      <c r="K20" s="15" t="s">
        <v>17</v>
      </c>
      <c r="L20" s="15" t="s">
        <v>17</v>
      </c>
      <c r="M20" s="15" t="s">
        <v>17</v>
      </c>
      <c r="N20" s="15" t="str">
        <f>+'форма 3'!G9</f>
        <v>пояснения</v>
      </c>
      <c r="O20" s="146"/>
    </row>
    <row r="21" spans="1:15" s="14" customFormat="1" ht="43.5" customHeight="1" x14ac:dyDescent="0.25">
      <c r="A21" s="146" t="s">
        <v>58</v>
      </c>
      <c r="B21" s="146" t="s">
        <v>59</v>
      </c>
      <c r="C21" s="146" t="s">
        <v>54</v>
      </c>
      <c r="D21" s="15" t="s">
        <v>60</v>
      </c>
      <c r="E21" s="15" t="s">
        <v>31</v>
      </c>
      <c r="F21" s="34" t="s">
        <v>40</v>
      </c>
      <c r="G21" s="37" t="s">
        <v>17</v>
      </c>
      <c r="H21" s="34" t="s">
        <v>40</v>
      </c>
      <c r="I21" s="37" t="s">
        <v>17</v>
      </c>
      <c r="J21" s="15" t="s">
        <v>17</v>
      </c>
      <c r="K21" s="15" t="s">
        <v>17</v>
      </c>
      <c r="L21" s="15" t="s">
        <v>17</v>
      </c>
      <c r="M21" s="15" t="s">
        <v>17</v>
      </c>
      <c r="N21" s="15" t="s">
        <v>17</v>
      </c>
      <c r="O21" s="146"/>
    </row>
    <row r="22" spans="1:15" s="14" customFormat="1" ht="33.75" customHeight="1" x14ac:dyDescent="0.25">
      <c r="A22" s="146"/>
      <c r="B22" s="146"/>
      <c r="C22" s="146"/>
      <c r="D22" s="17" t="s">
        <v>61</v>
      </c>
      <c r="E22" s="15" t="s">
        <v>34</v>
      </c>
      <c r="F22" s="34">
        <v>947.5</v>
      </c>
      <c r="G22" s="37" t="s">
        <v>17</v>
      </c>
      <c r="H22" s="35">
        <f>+'форма 4'!A6</f>
        <v>1</v>
      </c>
      <c r="I22" s="37">
        <f>+'[1]форма 4'!B4</f>
        <v>0</v>
      </c>
      <c r="J22" s="15" t="s">
        <v>17</v>
      </c>
      <c r="K22" s="15" t="s">
        <v>17</v>
      </c>
      <c r="L22" s="15" t="s">
        <v>17</v>
      </c>
      <c r="M22" s="15" t="s">
        <v>17</v>
      </c>
      <c r="N22" s="15" t="str">
        <f>+'форма 4'!B6</f>
        <v>пояснения</v>
      </c>
      <c r="O22" s="146"/>
    </row>
    <row r="23" spans="1:15" s="14" customFormat="1" ht="15.75" customHeight="1" x14ac:dyDescent="0.25">
      <c r="A23" s="140" t="s">
        <v>62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2"/>
    </row>
    <row r="24" spans="1:15" s="14" customFormat="1" ht="117.75" customHeight="1" x14ac:dyDescent="0.25">
      <c r="A24" s="15" t="s">
        <v>63</v>
      </c>
      <c r="B24" s="15" t="s">
        <v>64</v>
      </c>
      <c r="C24" s="15" t="s">
        <v>49</v>
      </c>
      <c r="D24" s="15" t="s">
        <v>65</v>
      </c>
      <c r="E24" s="15" t="s">
        <v>66</v>
      </c>
      <c r="F24" s="35" t="s">
        <v>17</v>
      </c>
      <c r="G24" s="37" t="s">
        <v>67</v>
      </c>
      <c r="H24" s="35" t="s">
        <v>17</v>
      </c>
      <c r="I24" s="37" t="str">
        <f>+'форма 5'!G8</f>
        <v>нет</v>
      </c>
      <c r="J24" s="15">
        <f>+'форма 5'!B7</f>
        <v>0</v>
      </c>
      <c r="K24" s="16">
        <f>+'форма 5'!C7</f>
        <v>0</v>
      </c>
      <c r="L24" s="16">
        <f>+'форма 5'!D7</f>
        <v>0</v>
      </c>
      <c r="M24" s="16">
        <f>+'форма 5'!E7</f>
        <v>0</v>
      </c>
      <c r="N24" s="15">
        <f>+'форма 5'!H8</f>
        <v>0</v>
      </c>
      <c r="O24" s="15" t="s">
        <v>41</v>
      </c>
    </row>
    <row r="25" spans="1:15" s="14" customFormat="1" ht="39.75" customHeight="1" x14ac:dyDescent="0.25">
      <c r="A25" s="146" t="s">
        <v>68</v>
      </c>
      <c r="B25" s="146" t="s">
        <v>69</v>
      </c>
      <c r="C25" s="146" t="s">
        <v>70</v>
      </c>
      <c r="D25" s="15" t="s">
        <v>71</v>
      </c>
      <c r="E25" s="15" t="s">
        <v>31</v>
      </c>
      <c r="F25" s="35" t="s">
        <v>17</v>
      </c>
      <c r="G25" s="37" t="s">
        <v>40</v>
      </c>
      <c r="H25" s="35" t="s">
        <v>17</v>
      </c>
      <c r="I25" s="37" t="s">
        <v>17</v>
      </c>
      <c r="J25" s="15" t="s">
        <v>17</v>
      </c>
      <c r="K25" s="15" t="s">
        <v>17</v>
      </c>
      <c r="L25" s="15" t="s">
        <v>17</v>
      </c>
      <c r="M25" s="15" t="s">
        <v>17</v>
      </c>
      <c r="N25" s="15" t="s">
        <v>17</v>
      </c>
      <c r="O25" s="146" t="s">
        <v>72</v>
      </c>
    </row>
    <row r="26" spans="1:15" s="14" customFormat="1" ht="39.75" customHeight="1" x14ac:dyDescent="0.25">
      <c r="A26" s="146"/>
      <c r="B26" s="146"/>
      <c r="C26" s="146"/>
      <c r="D26" s="15" t="s">
        <v>33</v>
      </c>
      <c r="E26" s="15" t="s">
        <v>73</v>
      </c>
      <c r="F26" s="35" t="s">
        <v>17</v>
      </c>
      <c r="G26" s="37" t="s">
        <v>40</v>
      </c>
      <c r="H26" s="35" t="s">
        <v>17</v>
      </c>
      <c r="I26" s="37" t="s">
        <v>17</v>
      </c>
      <c r="J26" s="15" t="s">
        <v>17</v>
      </c>
      <c r="K26" s="15" t="s">
        <v>17</v>
      </c>
      <c r="L26" s="15" t="s">
        <v>17</v>
      </c>
      <c r="M26" s="15" t="s">
        <v>17</v>
      </c>
      <c r="N26" s="15" t="s">
        <v>17</v>
      </c>
      <c r="O26" s="146"/>
    </row>
    <row r="27" spans="1:15" s="14" customFormat="1" ht="15.75" customHeight="1" x14ac:dyDescent="0.25">
      <c r="A27" s="140" t="s">
        <v>74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2"/>
    </row>
    <row r="28" spans="1:15" s="14" customFormat="1" ht="66" customHeight="1" x14ac:dyDescent="0.25">
      <c r="A28" s="15" t="s">
        <v>75</v>
      </c>
      <c r="B28" s="15" t="s">
        <v>76</v>
      </c>
      <c r="C28" s="15" t="s">
        <v>44</v>
      </c>
      <c r="D28" s="15" t="s">
        <v>77</v>
      </c>
      <c r="E28" s="16" t="s">
        <v>268</v>
      </c>
      <c r="F28" s="35">
        <v>50</v>
      </c>
      <c r="G28" s="37" t="s">
        <v>17</v>
      </c>
      <c r="H28" s="35">
        <f>+'форма 7'!F8</f>
        <v>100</v>
      </c>
      <c r="I28" s="37" t="s">
        <v>17</v>
      </c>
      <c r="J28" s="15" t="s">
        <v>17</v>
      </c>
      <c r="K28" s="15" t="s">
        <v>17</v>
      </c>
      <c r="L28" s="15" t="s">
        <v>17</v>
      </c>
      <c r="M28" s="15" t="s">
        <v>17</v>
      </c>
      <c r="N28" s="15" t="str">
        <f>+'форма 7'!G6</f>
        <v>пояснения</v>
      </c>
      <c r="O28" s="146" t="s">
        <v>79</v>
      </c>
    </row>
    <row r="29" spans="1:15" s="14" customFormat="1" ht="78" customHeight="1" x14ac:dyDescent="0.25">
      <c r="A29" s="103" t="s">
        <v>80</v>
      </c>
      <c r="B29" s="103" t="s">
        <v>81</v>
      </c>
      <c r="C29" s="103" t="s">
        <v>44</v>
      </c>
      <c r="D29" s="15" t="s">
        <v>82</v>
      </c>
      <c r="E29" s="15" t="s">
        <v>31</v>
      </c>
      <c r="F29" s="35" t="s">
        <v>17</v>
      </c>
      <c r="G29" s="37" t="s">
        <v>40</v>
      </c>
      <c r="H29" s="35" t="s">
        <v>17</v>
      </c>
      <c r="I29" s="37" t="s">
        <v>17</v>
      </c>
      <c r="J29" s="15" t="s">
        <v>17</v>
      </c>
      <c r="K29" s="15" t="s">
        <v>17</v>
      </c>
      <c r="L29" s="15" t="s">
        <v>17</v>
      </c>
      <c r="M29" s="15" t="s">
        <v>17</v>
      </c>
      <c r="N29" s="15" t="s">
        <v>17</v>
      </c>
      <c r="O29" s="146"/>
    </row>
    <row r="30" spans="1:15" s="14" customFormat="1" ht="49.5" customHeight="1" x14ac:dyDescent="0.25">
      <c r="A30" s="103" t="s">
        <v>80</v>
      </c>
      <c r="B30" s="103" t="s">
        <v>81</v>
      </c>
      <c r="C30" s="103" t="s">
        <v>44</v>
      </c>
      <c r="D30" s="15" t="s">
        <v>83</v>
      </c>
      <c r="E30" s="15" t="s">
        <v>31</v>
      </c>
      <c r="F30" s="35" t="s">
        <v>17</v>
      </c>
      <c r="G30" s="37" t="s">
        <v>40</v>
      </c>
      <c r="H30" s="35" t="s">
        <v>17</v>
      </c>
      <c r="I30" s="37" t="s">
        <v>17</v>
      </c>
      <c r="J30" s="15" t="s">
        <v>17</v>
      </c>
      <c r="K30" s="15" t="s">
        <v>17</v>
      </c>
      <c r="L30" s="15" t="s">
        <v>17</v>
      </c>
      <c r="M30" s="15" t="s">
        <v>17</v>
      </c>
      <c r="N30" s="15" t="s">
        <v>17</v>
      </c>
      <c r="O30" s="146"/>
    </row>
    <row r="31" spans="1:15" s="14" customFormat="1" ht="75" customHeight="1" x14ac:dyDescent="0.25">
      <c r="A31" s="103" t="s">
        <v>80</v>
      </c>
      <c r="B31" s="103" t="s">
        <v>81</v>
      </c>
      <c r="C31" s="103" t="s">
        <v>44</v>
      </c>
      <c r="D31" s="15" t="s">
        <v>84</v>
      </c>
      <c r="E31" s="15" t="s">
        <v>31</v>
      </c>
      <c r="F31" s="35" t="s">
        <v>17</v>
      </c>
      <c r="G31" s="37" t="s">
        <v>40</v>
      </c>
      <c r="H31" s="35" t="s">
        <v>17</v>
      </c>
      <c r="I31" s="37" t="s">
        <v>17</v>
      </c>
      <c r="J31" s="15" t="s">
        <v>17</v>
      </c>
      <c r="K31" s="15" t="s">
        <v>17</v>
      </c>
      <c r="L31" s="15" t="s">
        <v>17</v>
      </c>
      <c r="M31" s="15" t="s">
        <v>17</v>
      </c>
      <c r="N31" s="15" t="s">
        <v>17</v>
      </c>
      <c r="O31" s="146"/>
    </row>
    <row r="32" spans="1:15" s="14" customFormat="1" ht="44.25" customHeight="1" x14ac:dyDescent="0.25">
      <c r="A32" s="103" t="s">
        <v>80</v>
      </c>
      <c r="B32" s="103" t="s">
        <v>81</v>
      </c>
      <c r="C32" s="103" t="s">
        <v>44</v>
      </c>
      <c r="D32" s="15" t="s">
        <v>85</v>
      </c>
      <c r="E32" s="15" t="s">
        <v>31</v>
      </c>
      <c r="F32" s="35" t="s">
        <v>17</v>
      </c>
      <c r="G32" s="37" t="s">
        <v>40</v>
      </c>
      <c r="H32" s="35" t="s">
        <v>17</v>
      </c>
      <c r="I32" s="37" t="s">
        <v>17</v>
      </c>
      <c r="J32" s="15" t="s">
        <v>17</v>
      </c>
      <c r="K32" s="15" t="s">
        <v>17</v>
      </c>
      <c r="L32" s="15" t="s">
        <v>17</v>
      </c>
      <c r="M32" s="15" t="s">
        <v>17</v>
      </c>
      <c r="N32" s="15" t="s">
        <v>17</v>
      </c>
      <c r="O32" s="146"/>
    </row>
    <row r="33" spans="1:15" s="14" customFormat="1" ht="44.25" customHeight="1" x14ac:dyDescent="0.25">
      <c r="A33" s="103" t="s">
        <v>80</v>
      </c>
      <c r="B33" s="103" t="s">
        <v>81</v>
      </c>
      <c r="C33" s="103" t="s">
        <v>44</v>
      </c>
      <c r="D33" s="15" t="s">
        <v>86</v>
      </c>
      <c r="E33" s="15" t="s">
        <v>31</v>
      </c>
      <c r="F33" s="35" t="s">
        <v>17</v>
      </c>
      <c r="G33" s="37" t="s">
        <v>40</v>
      </c>
      <c r="H33" s="35" t="s">
        <v>17</v>
      </c>
      <c r="I33" s="37" t="s">
        <v>17</v>
      </c>
      <c r="J33" s="15" t="s">
        <v>17</v>
      </c>
      <c r="K33" s="15" t="s">
        <v>17</v>
      </c>
      <c r="L33" s="15" t="s">
        <v>17</v>
      </c>
      <c r="M33" s="15" t="s">
        <v>17</v>
      </c>
      <c r="N33" s="15" t="s">
        <v>17</v>
      </c>
      <c r="O33" s="146"/>
    </row>
    <row r="34" spans="1:15" s="14" customFormat="1" ht="51" customHeight="1" x14ac:dyDescent="0.25">
      <c r="A34" s="103" t="s">
        <v>80</v>
      </c>
      <c r="B34" s="103" t="s">
        <v>81</v>
      </c>
      <c r="C34" s="103" t="s">
        <v>44</v>
      </c>
      <c r="D34" s="15" t="s">
        <v>33</v>
      </c>
      <c r="E34" s="15" t="s">
        <v>34</v>
      </c>
      <c r="F34" s="35" t="s">
        <v>17</v>
      </c>
      <c r="G34" s="37" t="s">
        <v>40</v>
      </c>
      <c r="H34" s="35" t="s">
        <v>17</v>
      </c>
      <c r="I34" s="37" t="s">
        <v>17</v>
      </c>
      <c r="J34" s="15" t="s">
        <v>17</v>
      </c>
      <c r="K34" s="15" t="s">
        <v>17</v>
      </c>
      <c r="L34" s="15" t="s">
        <v>17</v>
      </c>
      <c r="M34" s="15" t="s">
        <v>17</v>
      </c>
      <c r="N34" s="15" t="s">
        <v>17</v>
      </c>
      <c r="O34" s="146"/>
    </row>
    <row r="35" spans="1:15" s="14" customFormat="1" ht="15.75" customHeight="1" x14ac:dyDescent="0.25">
      <c r="A35" s="140" t="s">
        <v>87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2"/>
    </row>
    <row r="36" spans="1:15" s="14" customFormat="1" ht="66.75" customHeight="1" x14ac:dyDescent="0.25">
      <c r="A36" s="103" t="s">
        <v>88</v>
      </c>
      <c r="B36" s="103" t="s">
        <v>89</v>
      </c>
      <c r="C36" s="103" t="s">
        <v>38</v>
      </c>
      <c r="D36" s="15" t="s">
        <v>90</v>
      </c>
      <c r="E36" s="15" t="s">
        <v>66</v>
      </c>
      <c r="F36" s="35" t="s">
        <v>17</v>
      </c>
      <c r="G36" s="37" t="s">
        <v>67</v>
      </c>
      <c r="H36" s="35" t="s">
        <v>17</v>
      </c>
      <c r="I36" s="37" t="str">
        <f>'форма 9'!H6</f>
        <v>Х</v>
      </c>
      <c r="J36" s="15" t="s">
        <v>17</v>
      </c>
      <c r="K36" s="15" t="s">
        <v>17</v>
      </c>
      <c r="L36" s="15" t="s">
        <v>17</v>
      </c>
      <c r="M36" s="15" t="s">
        <v>17</v>
      </c>
      <c r="N36" s="15" t="str">
        <f>+'форма 9'!I6</f>
        <v>пояснения</v>
      </c>
      <c r="O36" s="146" t="s">
        <v>41</v>
      </c>
    </row>
    <row r="37" spans="1:15" s="14" customFormat="1" ht="54" customHeight="1" x14ac:dyDescent="0.25">
      <c r="A37" s="103" t="s">
        <v>88</v>
      </c>
      <c r="B37" s="103" t="s">
        <v>89</v>
      </c>
      <c r="C37" s="103" t="s">
        <v>38</v>
      </c>
      <c r="D37" s="15" t="s">
        <v>91</v>
      </c>
      <c r="E37" s="15" t="s">
        <v>66</v>
      </c>
      <c r="F37" s="35" t="s">
        <v>17</v>
      </c>
      <c r="G37" s="37" t="s">
        <v>67</v>
      </c>
      <c r="H37" s="35" t="s">
        <v>17</v>
      </c>
      <c r="I37" s="37" t="str">
        <f>'форма 9'!J6</f>
        <v>да</v>
      </c>
      <c r="J37" s="15" t="s">
        <v>17</v>
      </c>
      <c r="K37" s="15" t="s">
        <v>17</v>
      </c>
      <c r="L37" s="15" t="s">
        <v>17</v>
      </c>
      <c r="M37" s="15" t="s">
        <v>17</v>
      </c>
      <c r="N37" s="15" t="str">
        <f>+'форма 9'!K6</f>
        <v>пояснения</v>
      </c>
      <c r="O37" s="146"/>
    </row>
    <row r="38" spans="1:15" s="14" customFormat="1" ht="95.25" customHeight="1" x14ac:dyDescent="0.25">
      <c r="A38" s="103" t="s">
        <v>92</v>
      </c>
      <c r="B38" s="103" t="s">
        <v>93</v>
      </c>
      <c r="C38" s="103" t="s">
        <v>94</v>
      </c>
      <c r="D38" s="15" t="s">
        <v>95</v>
      </c>
      <c r="E38" s="15" t="s">
        <v>96</v>
      </c>
      <c r="F38" s="35">
        <v>100</v>
      </c>
      <c r="G38" s="37" t="s">
        <v>17</v>
      </c>
      <c r="H38" s="35">
        <f>H42/H40*100</f>
        <v>100</v>
      </c>
      <c r="I38" s="37" t="s">
        <v>17</v>
      </c>
      <c r="J38" s="15" t="s">
        <v>17</v>
      </c>
      <c r="K38" s="15" t="s">
        <v>17</v>
      </c>
      <c r="L38" s="15" t="s">
        <v>17</v>
      </c>
      <c r="M38" s="15" t="s">
        <v>17</v>
      </c>
      <c r="N38" s="15" t="s">
        <v>17</v>
      </c>
      <c r="O38" s="146" t="s">
        <v>97</v>
      </c>
    </row>
    <row r="39" spans="1:15" s="14" customFormat="1" ht="95.25" customHeight="1" x14ac:dyDescent="0.25">
      <c r="A39" s="103" t="s">
        <v>92</v>
      </c>
      <c r="B39" s="103" t="s">
        <v>93</v>
      </c>
      <c r="C39" s="103" t="s">
        <v>94</v>
      </c>
      <c r="D39" s="15" t="s">
        <v>98</v>
      </c>
      <c r="E39" s="15" t="s">
        <v>99</v>
      </c>
      <c r="F39" s="35">
        <v>10</v>
      </c>
      <c r="G39" s="37" t="s">
        <v>17</v>
      </c>
      <c r="H39" s="35" t="e">
        <f>(H45+H50+H55+H60+H65+H70+H75+H80+H85+H90+H95+H100+H105+H110+H115+H120+H125+H130+H135+H140+H145+H150+H155+H160)/(H53+H58+H63+H68+H73+H78+H83+H88+H93+H98+H103+H108+H113+H118+H123+H128+H133+H138+H143+H148+H153+H158)*100</f>
        <v>#DIV/0!</v>
      </c>
      <c r="I39" s="37" t="s">
        <v>17</v>
      </c>
      <c r="J39" s="15" t="s">
        <v>17</v>
      </c>
      <c r="K39" s="15" t="s">
        <v>17</v>
      </c>
      <c r="L39" s="15" t="s">
        <v>17</v>
      </c>
      <c r="M39" s="15" t="s">
        <v>17</v>
      </c>
      <c r="N39" s="15" t="s">
        <v>17</v>
      </c>
      <c r="O39" s="146"/>
    </row>
    <row r="40" spans="1:15" s="14" customFormat="1" ht="48.75" customHeight="1" x14ac:dyDescent="0.25">
      <c r="A40" s="103" t="s">
        <v>92</v>
      </c>
      <c r="B40" s="103" t="s">
        <v>93</v>
      </c>
      <c r="C40" s="103" t="s">
        <v>94</v>
      </c>
      <c r="D40" s="15" t="s">
        <v>100</v>
      </c>
      <c r="E40" s="15" t="s">
        <v>31</v>
      </c>
      <c r="F40" s="35" t="s">
        <v>17</v>
      </c>
      <c r="G40" s="37" t="s">
        <v>17</v>
      </c>
      <c r="H40" s="35">
        <f>+H44+H49+H54+H59+H64+H69+H74+H79+H84+H89+H94+H99+H104+H109+H114+H119+H124+H129+H134+H139+H144+H149+H154+H159</f>
        <v>2</v>
      </c>
      <c r="I40" s="37" t="s">
        <v>17</v>
      </c>
      <c r="J40" s="15" t="s">
        <v>17</v>
      </c>
      <c r="K40" s="15" t="s">
        <v>17</v>
      </c>
      <c r="L40" s="15" t="s">
        <v>17</v>
      </c>
      <c r="M40" s="15" t="s">
        <v>17</v>
      </c>
      <c r="N40" s="15" t="s">
        <v>17</v>
      </c>
      <c r="O40" s="146"/>
    </row>
    <row r="41" spans="1:15" s="14" customFormat="1" ht="48.75" customHeight="1" x14ac:dyDescent="0.25">
      <c r="A41" s="103" t="s">
        <v>92</v>
      </c>
      <c r="B41" s="103" t="s">
        <v>93</v>
      </c>
      <c r="C41" s="103" t="s">
        <v>94</v>
      </c>
      <c r="D41" s="15" t="s">
        <v>101</v>
      </c>
      <c r="E41" s="15" t="s">
        <v>31</v>
      </c>
      <c r="F41" s="35" t="s">
        <v>17</v>
      </c>
      <c r="G41" s="37" t="s">
        <v>17</v>
      </c>
      <c r="H41" s="35">
        <f>+H46+H51+H56+H61+H66+H71+H76+H81+H86+H91+H96+H101+H106+H111+H116+H121+H126+H131+H136+H141+H146+H151+H156+H161</f>
        <v>2</v>
      </c>
      <c r="I41" s="37" t="s">
        <v>17</v>
      </c>
      <c r="J41" s="15" t="s">
        <v>17</v>
      </c>
      <c r="K41" s="15" t="s">
        <v>17</v>
      </c>
      <c r="L41" s="15" t="s">
        <v>17</v>
      </c>
      <c r="M41" s="15" t="s">
        <v>17</v>
      </c>
      <c r="N41" s="15" t="s">
        <v>17</v>
      </c>
      <c r="O41" s="146"/>
    </row>
    <row r="42" spans="1:15" s="14" customFormat="1" ht="48.75" customHeight="1" x14ac:dyDescent="0.25">
      <c r="A42" s="103" t="s">
        <v>92</v>
      </c>
      <c r="B42" s="103" t="s">
        <v>93</v>
      </c>
      <c r="C42" s="103" t="s">
        <v>94</v>
      </c>
      <c r="D42" s="15" t="s">
        <v>102</v>
      </c>
      <c r="E42" s="15" t="s">
        <v>31</v>
      </c>
      <c r="F42" s="35" t="s">
        <v>17</v>
      </c>
      <c r="G42" s="37" t="s">
        <v>17</v>
      </c>
      <c r="H42" s="35">
        <f>+H47+H52+H57+H62+H67+H72+H77+H82+H87+H92+H97+H102+H107+H112+H117+H122+H127+H132+H137+H142+H147+H152+H157+H162</f>
        <v>2</v>
      </c>
      <c r="I42" s="37" t="s">
        <v>17</v>
      </c>
      <c r="J42" s="15" t="s">
        <v>17</v>
      </c>
      <c r="K42" s="15" t="s">
        <v>17</v>
      </c>
      <c r="L42" s="15" t="s">
        <v>17</v>
      </c>
      <c r="M42" s="15" t="s">
        <v>17</v>
      </c>
      <c r="N42" s="15" t="s">
        <v>17</v>
      </c>
      <c r="O42" s="146"/>
    </row>
    <row r="43" spans="1:15" s="14" customFormat="1" ht="48.75" customHeight="1" x14ac:dyDescent="0.25">
      <c r="A43" s="103" t="s">
        <v>92</v>
      </c>
      <c r="B43" s="103" t="s">
        <v>93</v>
      </c>
      <c r="C43" s="103" t="s">
        <v>103</v>
      </c>
      <c r="D43" s="15" t="s">
        <v>283</v>
      </c>
      <c r="E43" s="15" t="s">
        <v>31</v>
      </c>
      <c r="F43" s="35" t="s">
        <v>17</v>
      </c>
      <c r="G43" s="37" t="s">
        <v>17</v>
      </c>
      <c r="H43" s="35">
        <f>+'форма 10'!D8</f>
        <v>2</v>
      </c>
      <c r="I43" s="37" t="s">
        <v>17</v>
      </c>
      <c r="J43" s="15" t="s">
        <v>17</v>
      </c>
      <c r="K43" s="15" t="s">
        <v>17</v>
      </c>
      <c r="L43" s="15" t="s">
        <v>17</v>
      </c>
      <c r="M43" s="15" t="s">
        <v>17</v>
      </c>
      <c r="N43" s="15" t="s">
        <v>17</v>
      </c>
      <c r="O43" s="146"/>
    </row>
    <row r="44" spans="1:15" s="14" customFormat="1" ht="48.75" customHeight="1" x14ac:dyDescent="0.25">
      <c r="A44" s="103" t="s">
        <v>92</v>
      </c>
      <c r="B44" s="103" t="s">
        <v>93</v>
      </c>
      <c r="C44" s="103" t="s">
        <v>103</v>
      </c>
      <c r="D44" s="16" t="s">
        <v>104</v>
      </c>
      <c r="E44" s="16" t="s">
        <v>291</v>
      </c>
      <c r="F44" s="35" t="s">
        <v>17</v>
      </c>
      <c r="G44" s="37" t="s">
        <v>17</v>
      </c>
      <c r="H44" s="35" t="str">
        <f>+'форма 10'!E8</f>
        <v>1,0</v>
      </c>
      <c r="I44" s="37" t="s">
        <v>17</v>
      </c>
      <c r="J44" s="16" t="s">
        <v>17</v>
      </c>
      <c r="K44" s="16" t="s">
        <v>17</v>
      </c>
      <c r="L44" s="16" t="s">
        <v>17</v>
      </c>
      <c r="M44" s="16" t="s">
        <v>17</v>
      </c>
      <c r="N44" s="16" t="e">
        <f>+'форма 10'!#REF!</f>
        <v>#REF!</v>
      </c>
      <c r="O44" s="146"/>
    </row>
    <row r="45" spans="1:15" s="14" customFormat="1" ht="51" customHeight="1" x14ac:dyDescent="0.25">
      <c r="A45" s="103" t="s">
        <v>92</v>
      </c>
      <c r="B45" s="103" t="s">
        <v>93</v>
      </c>
      <c r="C45" s="103" t="s">
        <v>103</v>
      </c>
      <c r="D45" s="15" t="s">
        <v>284</v>
      </c>
      <c r="E45" s="15" t="s">
        <v>31</v>
      </c>
      <c r="F45" s="35" t="s">
        <v>17</v>
      </c>
      <c r="G45" s="37" t="s">
        <v>17</v>
      </c>
      <c r="H45" s="35">
        <f>+'форма 10'!G8</f>
        <v>2</v>
      </c>
      <c r="I45" s="37" t="s">
        <v>17</v>
      </c>
      <c r="J45" s="15" t="s">
        <v>17</v>
      </c>
      <c r="K45" s="15" t="s">
        <v>17</v>
      </c>
      <c r="L45" s="15" t="s">
        <v>17</v>
      </c>
      <c r="M45" s="15" t="s">
        <v>17</v>
      </c>
      <c r="N45" s="15" t="str">
        <f>+'форма 10'!J6</f>
        <v>Х</v>
      </c>
      <c r="O45" s="146"/>
    </row>
    <row r="46" spans="1:15" s="14" customFormat="1" ht="51" customHeight="1" x14ac:dyDescent="0.25">
      <c r="A46" s="103" t="s">
        <v>92</v>
      </c>
      <c r="B46" s="103" t="s">
        <v>93</v>
      </c>
      <c r="C46" s="103" t="s">
        <v>103</v>
      </c>
      <c r="D46" s="16" t="s">
        <v>285</v>
      </c>
      <c r="E46" s="16" t="s">
        <v>291</v>
      </c>
      <c r="F46" s="35" t="s">
        <v>17</v>
      </c>
      <c r="G46" s="37" t="s">
        <v>17</v>
      </c>
      <c r="H46" s="35" t="str">
        <f>+'форма 10'!H8</f>
        <v>1,0</v>
      </c>
      <c r="I46" s="37" t="s">
        <v>17</v>
      </c>
      <c r="J46" s="16" t="s">
        <v>17</v>
      </c>
      <c r="K46" s="16" t="s">
        <v>17</v>
      </c>
      <c r="L46" s="16" t="s">
        <v>17</v>
      </c>
      <c r="M46" s="16" t="s">
        <v>17</v>
      </c>
      <c r="N46" s="16" t="str">
        <f>+'форма 10'!J8</f>
        <v>пояснения</v>
      </c>
      <c r="O46" s="146"/>
    </row>
    <row r="47" spans="1:15" s="14" customFormat="1" ht="45" customHeight="1" x14ac:dyDescent="0.25">
      <c r="A47" s="103" t="s">
        <v>92</v>
      </c>
      <c r="B47" s="103" t="s">
        <v>93</v>
      </c>
      <c r="C47" s="103" t="s">
        <v>103</v>
      </c>
      <c r="D47" s="15" t="s">
        <v>106</v>
      </c>
      <c r="E47" s="16" t="s">
        <v>291</v>
      </c>
      <c r="F47" s="35" t="s">
        <v>17</v>
      </c>
      <c r="G47" s="37" t="s">
        <v>17</v>
      </c>
      <c r="H47" s="35" t="str">
        <f>'форма 10'!P8</f>
        <v>1,0</v>
      </c>
      <c r="I47" s="37" t="s">
        <v>17</v>
      </c>
      <c r="J47" s="15" t="str">
        <f>+'форма 10'!K6</f>
        <v>приказ</v>
      </c>
      <c r="K47" s="16" t="str">
        <f>+'форма 10'!L6</f>
        <v>Минздрав РА</v>
      </c>
      <c r="L47" s="16" t="str">
        <f>+'форма 10'!M6</f>
        <v>10 января 2020</v>
      </c>
      <c r="M47" s="16" t="str">
        <f>+'форма 10'!N6</f>
        <v>13-п</v>
      </c>
      <c r="N47" s="15" t="str">
        <f>+'форма 10'!Q8</f>
        <v>пояснения</v>
      </c>
      <c r="O47" s="146"/>
    </row>
    <row r="48" spans="1:15" s="14" customFormat="1" ht="45" customHeight="1" x14ac:dyDescent="0.25">
      <c r="A48" s="103" t="s">
        <v>92</v>
      </c>
      <c r="B48" s="103" t="s">
        <v>93</v>
      </c>
      <c r="C48" s="103" t="s">
        <v>107</v>
      </c>
      <c r="D48" s="16" t="s">
        <v>283</v>
      </c>
      <c r="E48" s="16" t="s">
        <v>31</v>
      </c>
      <c r="F48" s="35" t="s">
        <v>17</v>
      </c>
      <c r="G48" s="37" t="s">
        <v>17</v>
      </c>
      <c r="H48" s="35">
        <v>2</v>
      </c>
      <c r="I48" s="37" t="s">
        <v>17</v>
      </c>
      <c r="J48" s="16" t="s">
        <v>17</v>
      </c>
      <c r="K48" s="16" t="s">
        <v>17</v>
      </c>
      <c r="L48" s="16" t="s">
        <v>17</v>
      </c>
      <c r="M48" s="16" t="s">
        <v>17</v>
      </c>
      <c r="N48" s="16" t="s">
        <v>17</v>
      </c>
      <c r="O48" s="146"/>
    </row>
    <row r="49" spans="1:15" s="14" customFormat="1" ht="45" customHeight="1" x14ac:dyDescent="0.25">
      <c r="A49" s="103" t="s">
        <v>92</v>
      </c>
      <c r="B49" s="103" t="s">
        <v>93</v>
      </c>
      <c r="C49" s="103" t="s">
        <v>107</v>
      </c>
      <c r="D49" s="16" t="s">
        <v>104</v>
      </c>
      <c r="E49" s="16" t="s">
        <v>291</v>
      </c>
      <c r="F49" s="35" t="s">
        <v>17</v>
      </c>
      <c r="G49" s="37" t="s">
        <v>17</v>
      </c>
      <c r="H49" s="35" t="s">
        <v>294</v>
      </c>
      <c r="I49" s="37" t="s">
        <v>17</v>
      </c>
      <c r="J49" s="16" t="s">
        <v>17</v>
      </c>
      <c r="K49" s="16" t="s">
        <v>17</v>
      </c>
      <c r="L49" s="16" t="s">
        <v>17</v>
      </c>
      <c r="M49" s="16" t="s">
        <v>17</v>
      </c>
      <c r="N49" s="16" t="s">
        <v>218</v>
      </c>
      <c r="O49" s="146"/>
    </row>
    <row r="50" spans="1:15" s="14" customFormat="1" ht="45" customHeight="1" x14ac:dyDescent="0.25">
      <c r="A50" s="103" t="s">
        <v>92</v>
      </c>
      <c r="B50" s="103" t="s">
        <v>93</v>
      </c>
      <c r="C50" s="103" t="s">
        <v>107</v>
      </c>
      <c r="D50" s="16" t="s">
        <v>284</v>
      </c>
      <c r="E50" s="16" t="s">
        <v>31</v>
      </c>
      <c r="F50" s="35" t="s">
        <v>17</v>
      </c>
      <c r="G50" s="37" t="s">
        <v>17</v>
      </c>
      <c r="H50" s="35">
        <v>2</v>
      </c>
      <c r="I50" s="37" t="s">
        <v>17</v>
      </c>
      <c r="J50" s="16" t="s">
        <v>17</v>
      </c>
      <c r="K50" s="16" t="s">
        <v>17</v>
      </c>
      <c r="L50" s="16" t="s">
        <v>17</v>
      </c>
      <c r="M50" s="16" t="s">
        <v>17</v>
      </c>
      <c r="N50" s="16" t="s">
        <v>17</v>
      </c>
      <c r="O50" s="146"/>
    </row>
    <row r="51" spans="1:15" s="14" customFormat="1" ht="45" customHeight="1" x14ac:dyDescent="0.25">
      <c r="A51" s="103" t="s">
        <v>92</v>
      </c>
      <c r="B51" s="103" t="s">
        <v>93</v>
      </c>
      <c r="C51" s="103" t="s">
        <v>107</v>
      </c>
      <c r="D51" s="16" t="s">
        <v>285</v>
      </c>
      <c r="E51" s="16" t="s">
        <v>291</v>
      </c>
      <c r="F51" s="35" t="s">
        <v>17</v>
      </c>
      <c r="G51" s="37" t="s">
        <v>17</v>
      </c>
      <c r="H51" s="35" t="s">
        <v>294</v>
      </c>
      <c r="I51" s="37" t="s">
        <v>17</v>
      </c>
      <c r="J51" s="16" t="s">
        <v>17</v>
      </c>
      <c r="K51" s="16" t="s">
        <v>17</v>
      </c>
      <c r="L51" s="16" t="s">
        <v>17</v>
      </c>
      <c r="M51" s="16" t="s">
        <v>17</v>
      </c>
      <c r="N51" s="16" t="s">
        <v>218</v>
      </c>
      <c r="O51" s="146"/>
    </row>
    <row r="52" spans="1:15" s="14" customFormat="1" ht="45" customHeight="1" x14ac:dyDescent="0.25">
      <c r="A52" s="103" t="s">
        <v>92</v>
      </c>
      <c r="B52" s="103" t="s">
        <v>93</v>
      </c>
      <c r="C52" s="103" t="s">
        <v>107</v>
      </c>
      <c r="D52" s="16" t="s">
        <v>106</v>
      </c>
      <c r="E52" s="16" t="s">
        <v>291</v>
      </c>
      <c r="F52" s="35" t="s">
        <v>17</v>
      </c>
      <c r="G52" s="37" t="s">
        <v>17</v>
      </c>
      <c r="H52" s="35" t="s">
        <v>294</v>
      </c>
      <c r="I52" s="37" t="s">
        <v>17</v>
      </c>
      <c r="J52" s="16" t="s">
        <v>279</v>
      </c>
      <c r="K52" s="16" t="s">
        <v>280</v>
      </c>
      <c r="L52" s="16" t="s">
        <v>292</v>
      </c>
      <c r="M52" s="16" t="s">
        <v>281</v>
      </c>
      <c r="N52" s="16" t="s">
        <v>218</v>
      </c>
      <c r="O52" s="146"/>
    </row>
    <row r="53" spans="1:15" s="14" customFormat="1" ht="45" customHeight="1" x14ac:dyDescent="0.25">
      <c r="A53" s="103" t="s">
        <v>92</v>
      </c>
      <c r="B53" s="103" t="s">
        <v>93</v>
      </c>
      <c r="C53" s="103" t="s">
        <v>108</v>
      </c>
      <c r="D53" s="16" t="s">
        <v>283</v>
      </c>
      <c r="E53" s="16" t="s">
        <v>31</v>
      </c>
      <c r="F53" s="35" t="s">
        <v>17</v>
      </c>
      <c r="G53" s="37" t="s">
        <v>17</v>
      </c>
      <c r="H53" s="35"/>
      <c r="I53" s="37">
        <f>+'[1]форма 10'!C19</f>
        <v>0</v>
      </c>
      <c r="J53" s="15" t="s">
        <v>17</v>
      </c>
      <c r="K53" s="15" t="s">
        <v>17</v>
      </c>
      <c r="L53" s="15" t="s">
        <v>17</v>
      </c>
      <c r="M53" s="15" t="s">
        <v>17</v>
      </c>
      <c r="N53" s="15" t="str">
        <f>+'[1]форма 10'!E21</f>
        <v>0</v>
      </c>
      <c r="O53" s="146"/>
    </row>
    <row r="54" spans="1:15" s="14" customFormat="1" ht="45" customHeight="1" x14ac:dyDescent="0.25">
      <c r="A54" s="103" t="s">
        <v>92</v>
      </c>
      <c r="B54" s="103" t="s">
        <v>93</v>
      </c>
      <c r="C54" s="103" t="s">
        <v>108</v>
      </c>
      <c r="D54" s="16" t="s">
        <v>104</v>
      </c>
      <c r="E54" s="16" t="s">
        <v>291</v>
      </c>
      <c r="F54" s="35" t="s">
        <v>17</v>
      </c>
      <c r="G54" s="37" t="s">
        <v>17</v>
      </c>
      <c r="H54" s="35"/>
      <c r="I54" s="37"/>
      <c r="J54" s="16"/>
      <c r="K54" s="16"/>
      <c r="L54" s="16"/>
      <c r="M54" s="16"/>
      <c r="N54" s="16"/>
      <c r="O54" s="146"/>
    </row>
    <row r="55" spans="1:15" s="14" customFormat="1" ht="45" customHeight="1" x14ac:dyDescent="0.25">
      <c r="A55" s="103" t="s">
        <v>92</v>
      </c>
      <c r="B55" s="103" t="s">
        <v>93</v>
      </c>
      <c r="C55" s="103" t="s">
        <v>108</v>
      </c>
      <c r="D55" s="16" t="s">
        <v>284</v>
      </c>
      <c r="E55" s="16" t="s">
        <v>31</v>
      </c>
      <c r="F55" s="35" t="s">
        <v>17</v>
      </c>
      <c r="G55" s="37" t="s">
        <v>17</v>
      </c>
      <c r="H55" s="35"/>
      <c r="I55" s="37"/>
      <c r="J55" s="16"/>
      <c r="K55" s="16"/>
      <c r="L55" s="16"/>
      <c r="M55" s="16"/>
      <c r="N55" s="16"/>
      <c r="O55" s="146"/>
    </row>
    <row r="56" spans="1:15" s="14" customFormat="1" ht="45" customHeight="1" x14ac:dyDescent="0.25">
      <c r="A56" s="103" t="s">
        <v>92</v>
      </c>
      <c r="B56" s="103" t="s">
        <v>93</v>
      </c>
      <c r="C56" s="103" t="s">
        <v>108</v>
      </c>
      <c r="D56" s="16" t="s">
        <v>285</v>
      </c>
      <c r="E56" s="16" t="s">
        <v>291</v>
      </c>
      <c r="F56" s="35" t="s">
        <v>17</v>
      </c>
      <c r="G56" s="37" t="s">
        <v>17</v>
      </c>
      <c r="H56" s="35"/>
      <c r="I56" s="37" t="str">
        <f>+'[1]форма 10'!E19</f>
        <v>0</v>
      </c>
      <c r="J56" s="15" t="s">
        <v>17</v>
      </c>
      <c r="K56" s="15" t="s">
        <v>17</v>
      </c>
      <c r="L56" s="15" t="s">
        <v>17</v>
      </c>
      <c r="M56" s="15" t="s">
        <v>17</v>
      </c>
      <c r="N56" s="15" t="s">
        <v>17</v>
      </c>
      <c r="O56" s="146"/>
    </row>
    <row r="57" spans="1:15" s="14" customFormat="1" ht="45" customHeight="1" x14ac:dyDescent="0.25">
      <c r="A57" s="103" t="s">
        <v>92</v>
      </c>
      <c r="B57" s="103" t="s">
        <v>93</v>
      </c>
      <c r="C57" s="103" t="s">
        <v>108</v>
      </c>
      <c r="D57" s="16" t="s">
        <v>106</v>
      </c>
      <c r="E57" s="16" t="s">
        <v>291</v>
      </c>
      <c r="F57" s="35" t="s">
        <v>17</v>
      </c>
      <c r="G57" s="37" t="s">
        <v>17</v>
      </c>
      <c r="H57" s="35"/>
      <c r="I57" s="37">
        <f>+'[1]форма 10'!E28</f>
        <v>0</v>
      </c>
      <c r="J57" s="15">
        <f>+'[1]форма 10'!A25</f>
        <v>0</v>
      </c>
      <c r="K57" s="15"/>
      <c r="L57" s="15">
        <f>+'[1]форма 10'!B25</f>
        <v>0</v>
      </c>
      <c r="M57" s="15">
        <f>+'[1]форма 10'!C25</f>
        <v>0</v>
      </c>
      <c r="N57" s="15">
        <f>+'[1]форма 10'!E29</f>
        <v>0</v>
      </c>
      <c r="O57" s="146"/>
    </row>
    <row r="58" spans="1:15" s="14" customFormat="1" ht="45" customHeight="1" x14ac:dyDescent="0.25">
      <c r="A58" s="19"/>
      <c r="B58" s="19"/>
      <c r="C58" s="146" t="s">
        <v>54</v>
      </c>
      <c r="D58" s="16" t="s">
        <v>283</v>
      </c>
      <c r="E58" s="16" t="s">
        <v>31</v>
      </c>
      <c r="F58" s="35" t="s">
        <v>17</v>
      </c>
      <c r="G58" s="37" t="s">
        <v>17</v>
      </c>
      <c r="H58" s="35"/>
      <c r="I58" s="37">
        <f>+'[1]форма 10'!C22</f>
        <v>0</v>
      </c>
      <c r="J58" s="15" t="s">
        <v>17</v>
      </c>
      <c r="K58" s="15" t="s">
        <v>17</v>
      </c>
      <c r="L58" s="15" t="s">
        <v>17</v>
      </c>
      <c r="M58" s="15" t="s">
        <v>17</v>
      </c>
      <c r="N58" s="15">
        <f>+'[1]форма 10'!E24</f>
        <v>0</v>
      </c>
      <c r="O58" s="146"/>
    </row>
    <row r="59" spans="1:15" s="14" customFormat="1" ht="45" customHeight="1" x14ac:dyDescent="0.25">
      <c r="A59" s="19"/>
      <c r="B59" s="19"/>
      <c r="C59" s="146"/>
      <c r="D59" s="16" t="s">
        <v>104</v>
      </c>
      <c r="E59" s="16" t="s">
        <v>291</v>
      </c>
      <c r="F59" s="35" t="s">
        <v>17</v>
      </c>
      <c r="G59" s="37" t="s">
        <v>17</v>
      </c>
      <c r="H59" s="35"/>
      <c r="I59" s="37"/>
      <c r="J59" s="16"/>
      <c r="K59" s="16"/>
      <c r="L59" s="16"/>
      <c r="M59" s="16"/>
      <c r="N59" s="16"/>
      <c r="O59" s="146"/>
    </row>
    <row r="60" spans="1:15" s="14" customFormat="1" ht="45" customHeight="1" x14ac:dyDescent="0.25">
      <c r="A60" s="19"/>
      <c r="B60" s="19"/>
      <c r="C60" s="146"/>
      <c r="D60" s="16" t="s">
        <v>284</v>
      </c>
      <c r="E60" s="16" t="s">
        <v>31</v>
      </c>
      <c r="F60" s="35" t="s">
        <v>17</v>
      </c>
      <c r="G60" s="37" t="s">
        <v>17</v>
      </c>
      <c r="H60" s="35"/>
      <c r="I60" s="37"/>
      <c r="J60" s="16"/>
      <c r="K60" s="16"/>
      <c r="L60" s="16"/>
      <c r="M60" s="16"/>
      <c r="N60" s="16"/>
      <c r="O60" s="146"/>
    </row>
    <row r="61" spans="1:15" s="14" customFormat="1" ht="45" customHeight="1" x14ac:dyDescent="0.25">
      <c r="A61" s="19"/>
      <c r="B61" s="19"/>
      <c r="C61" s="146"/>
      <c r="D61" s="16" t="s">
        <v>285</v>
      </c>
      <c r="E61" s="16" t="s">
        <v>291</v>
      </c>
      <c r="F61" s="35" t="s">
        <v>17</v>
      </c>
      <c r="G61" s="37" t="s">
        <v>17</v>
      </c>
      <c r="H61" s="35"/>
      <c r="I61" s="37">
        <f>+'[1]форма 10'!E22</f>
        <v>0</v>
      </c>
      <c r="J61" s="15" t="s">
        <v>17</v>
      </c>
      <c r="K61" s="15" t="s">
        <v>17</v>
      </c>
      <c r="L61" s="15" t="s">
        <v>17</v>
      </c>
      <c r="M61" s="15" t="s">
        <v>17</v>
      </c>
      <c r="N61" s="15" t="s">
        <v>17</v>
      </c>
      <c r="O61" s="146"/>
    </row>
    <row r="62" spans="1:15" s="14" customFormat="1" ht="45" customHeight="1" x14ac:dyDescent="0.25">
      <c r="A62" s="19"/>
      <c r="B62" s="19"/>
      <c r="C62" s="146"/>
      <c r="D62" s="16" t="s">
        <v>106</v>
      </c>
      <c r="E62" s="16" t="s">
        <v>291</v>
      </c>
      <c r="F62" s="35" t="s">
        <v>17</v>
      </c>
      <c r="G62" s="37" t="s">
        <v>17</v>
      </c>
      <c r="H62" s="35"/>
      <c r="I62" s="37">
        <f>+'[1]форма 10'!E31</f>
        <v>0</v>
      </c>
      <c r="J62" s="15">
        <f>+'[1]форма 10'!A28</f>
        <v>0</v>
      </c>
      <c r="K62" s="15"/>
      <c r="L62" s="15">
        <f>+'[1]форма 10'!B28</f>
        <v>0</v>
      </c>
      <c r="M62" s="15">
        <f>+'[1]форма 10'!C28</f>
        <v>0</v>
      </c>
      <c r="N62" s="15">
        <f>+'[1]форма 10'!E32</f>
        <v>0</v>
      </c>
      <c r="O62" s="146"/>
    </row>
    <row r="63" spans="1:15" s="14" customFormat="1" ht="45" customHeight="1" x14ac:dyDescent="0.25">
      <c r="A63" s="19"/>
      <c r="B63" s="19"/>
      <c r="C63" s="146" t="s">
        <v>109</v>
      </c>
      <c r="D63" s="16" t="s">
        <v>283</v>
      </c>
      <c r="E63" s="16" t="s">
        <v>31</v>
      </c>
      <c r="F63" s="35" t="s">
        <v>17</v>
      </c>
      <c r="G63" s="37" t="s">
        <v>17</v>
      </c>
      <c r="H63" s="35"/>
      <c r="I63" s="37">
        <f>+'[1]форма 10'!C25</f>
        <v>0</v>
      </c>
      <c r="J63" s="15" t="s">
        <v>17</v>
      </c>
      <c r="K63" s="15" t="s">
        <v>17</v>
      </c>
      <c r="L63" s="15" t="s">
        <v>17</v>
      </c>
      <c r="M63" s="15" t="s">
        <v>17</v>
      </c>
      <c r="N63" s="15">
        <f>+'[1]форма 10'!E27</f>
        <v>0</v>
      </c>
      <c r="O63" s="146"/>
    </row>
    <row r="64" spans="1:15" s="14" customFormat="1" ht="45" customHeight="1" x14ac:dyDescent="0.25">
      <c r="A64" s="19"/>
      <c r="B64" s="19"/>
      <c r="C64" s="146"/>
      <c r="D64" s="16" t="s">
        <v>104</v>
      </c>
      <c r="E64" s="16" t="s">
        <v>291</v>
      </c>
      <c r="F64" s="35" t="s">
        <v>17</v>
      </c>
      <c r="G64" s="37" t="s">
        <v>17</v>
      </c>
      <c r="H64" s="35"/>
      <c r="I64" s="37"/>
      <c r="J64" s="16"/>
      <c r="K64" s="16"/>
      <c r="L64" s="16"/>
      <c r="M64" s="16"/>
      <c r="N64" s="16"/>
      <c r="O64" s="146"/>
    </row>
    <row r="65" spans="1:15" s="14" customFormat="1" ht="45" customHeight="1" x14ac:dyDescent="0.25">
      <c r="A65" s="19"/>
      <c r="B65" s="19"/>
      <c r="C65" s="146"/>
      <c r="D65" s="16" t="s">
        <v>284</v>
      </c>
      <c r="E65" s="16" t="s">
        <v>31</v>
      </c>
      <c r="F65" s="35" t="s">
        <v>17</v>
      </c>
      <c r="G65" s="37" t="s">
        <v>17</v>
      </c>
      <c r="H65" s="35"/>
      <c r="I65" s="37"/>
      <c r="J65" s="16"/>
      <c r="K65" s="16"/>
      <c r="L65" s="16"/>
      <c r="M65" s="16"/>
      <c r="N65" s="16"/>
      <c r="O65" s="146"/>
    </row>
    <row r="66" spans="1:15" s="14" customFormat="1" ht="45" customHeight="1" x14ac:dyDescent="0.25">
      <c r="A66" s="19"/>
      <c r="B66" s="19"/>
      <c r="C66" s="146"/>
      <c r="D66" s="16" t="s">
        <v>285</v>
      </c>
      <c r="E66" s="16" t="s">
        <v>291</v>
      </c>
      <c r="F66" s="35" t="s">
        <v>17</v>
      </c>
      <c r="G66" s="37" t="s">
        <v>17</v>
      </c>
      <c r="H66" s="35"/>
      <c r="I66" s="37">
        <f>+'[1]форма 10'!E25</f>
        <v>0</v>
      </c>
      <c r="J66" s="15" t="s">
        <v>17</v>
      </c>
      <c r="K66" s="15" t="s">
        <v>17</v>
      </c>
      <c r="L66" s="15" t="s">
        <v>17</v>
      </c>
      <c r="M66" s="15" t="s">
        <v>17</v>
      </c>
      <c r="N66" s="15" t="s">
        <v>17</v>
      </c>
      <c r="O66" s="146"/>
    </row>
    <row r="67" spans="1:15" s="14" customFormat="1" ht="45" customHeight="1" x14ac:dyDescent="0.25">
      <c r="A67" s="19"/>
      <c r="B67" s="19"/>
      <c r="C67" s="146"/>
      <c r="D67" s="16" t="s">
        <v>106</v>
      </c>
      <c r="E67" s="16" t="s">
        <v>291</v>
      </c>
      <c r="F67" s="35" t="s">
        <v>17</v>
      </c>
      <c r="G67" s="37" t="s">
        <v>17</v>
      </c>
      <c r="H67" s="35"/>
      <c r="I67" s="37">
        <f>+'[1]форма 10'!E34</f>
        <v>0</v>
      </c>
      <c r="J67" s="15">
        <f>+'[1]форма 10'!A31</f>
        <v>0</v>
      </c>
      <c r="K67" s="15"/>
      <c r="L67" s="15">
        <f>+'[1]форма 10'!B31</f>
        <v>0</v>
      </c>
      <c r="M67" s="15">
        <f>+'[1]форма 10'!C31</f>
        <v>0</v>
      </c>
      <c r="N67" s="15">
        <f>+'[1]форма 10'!E35</f>
        <v>0</v>
      </c>
      <c r="O67" s="146"/>
    </row>
    <row r="68" spans="1:15" s="14" customFormat="1" ht="45" customHeight="1" x14ac:dyDescent="0.25">
      <c r="A68" s="19"/>
      <c r="B68" s="19"/>
      <c r="C68" s="146" t="s">
        <v>49</v>
      </c>
      <c r="D68" s="16" t="s">
        <v>283</v>
      </c>
      <c r="E68" s="16" t="s">
        <v>31</v>
      </c>
      <c r="F68" s="35" t="s">
        <v>17</v>
      </c>
      <c r="G68" s="37" t="s">
        <v>17</v>
      </c>
      <c r="H68" s="35"/>
      <c r="I68" s="37">
        <f>+'[1]форма 10'!C28</f>
        <v>0</v>
      </c>
      <c r="J68" s="15" t="s">
        <v>17</v>
      </c>
      <c r="K68" s="15" t="s">
        <v>17</v>
      </c>
      <c r="L68" s="15" t="s">
        <v>17</v>
      </c>
      <c r="M68" s="15" t="s">
        <v>17</v>
      </c>
      <c r="N68" s="15">
        <f>+'[1]форма 10'!E30</f>
        <v>0</v>
      </c>
      <c r="O68" s="146"/>
    </row>
    <row r="69" spans="1:15" s="14" customFormat="1" ht="45" customHeight="1" x14ac:dyDescent="0.25">
      <c r="A69" s="19"/>
      <c r="B69" s="19"/>
      <c r="C69" s="146"/>
      <c r="D69" s="16" t="s">
        <v>104</v>
      </c>
      <c r="E69" s="16" t="s">
        <v>291</v>
      </c>
      <c r="F69" s="35" t="s">
        <v>17</v>
      </c>
      <c r="G69" s="37" t="s">
        <v>17</v>
      </c>
      <c r="H69" s="35"/>
      <c r="I69" s="37"/>
      <c r="J69" s="16"/>
      <c r="K69" s="16"/>
      <c r="L69" s="16"/>
      <c r="M69" s="16"/>
      <c r="N69" s="16"/>
      <c r="O69" s="146"/>
    </row>
    <row r="70" spans="1:15" s="14" customFormat="1" ht="45" customHeight="1" x14ac:dyDescent="0.25">
      <c r="A70" s="19"/>
      <c r="B70" s="19"/>
      <c r="C70" s="146"/>
      <c r="D70" s="16" t="s">
        <v>284</v>
      </c>
      <c r="E70" s="16" t="s">
        <v>31</v>
      </c>
      <c r="F70" s="35" t="s">
        <v>17</v>
      </c>
      <c r="G70" s="37" t="s">
        <v>17</v>
      </c>
      <c r="H70" s="35"/>
      <c r="I70" s="37"/>
      <c r="J70" s="16"/>
      <c r="K70" s="16"/>
      <c r="L70" s="16"/>
      <c r="M70" s="16"/>
      <c r="N70" s="16"/>
      <c r="O70" s="146"/>
    </row>
    <row r="71" spans="1:15" s="14" customFormat="1" ht="45" customHeight="1" x14ac:dyDescent="0.25">
      <c r="A71" s="19"/>
      <c r="B71" s="19"/>
      <c r="C71" s="146"/>
      <c r="D71" s="16" t="s">
        <v>285</v>
      </c>
      <c r="E71" s="16" t="s">
        <v>291</v>
      </c>
      <c r="F71" s="35" t="s">
        <v>17</v>
      </c>
      <c r="G71" s="37" t="s">
        <v>17</v>
      </c>
      <c r="H71" s="35"/>
      <c r="I71" s="37">
        <f>+'[1]форма 10'!E28</f>
        <v>0</v>
      </c>
      <c r="J71" s="15" t="s">
        <v>17</v>
      </c>
      <c r="K71" s="15" t="s">
        <v>17</v>
      </c>
      <c r="L71" s="15" t="s">
        <v>17</v>
      </c>
      <c r="M71" s="15" t="s">
        <v>17</v>
      </c>
      <c r="N71" s="15" t="s">
        <v>17</v>
      </c>
      <c r="O71" s="146"/>
    </row>
    <row r="72" spans="1:15" s="14" customFormat="1" ht="45" customHeight="1" x14ac:dyDescent="0.25">
      <c r="A72" s="19"/>
      <c r="B72" s="19"/>
      <c r="C72" s="146"/>
      <c r="D72" s="16" t="s">
        <v>106</v>
      </c>
      <c r="E72" s="16" t="s">
        <v>291</v>
      </c>
      <c r="F72" s="35" t="s">
        <v>17</v>
      </c>
      <c r="G72" s="37" t="s">
        <v>17</v>
      </c>
      <c r="H72" s="35"/>
      <c r="I72" s="37">
        <f>+'[1]форма 10'!E37</f>
        <v>0</v>
      </c>
      <c r="J72" s="15">
        <f>+'[1]форма 10'!A34</f>
        <v>0</v>
      </c>
      <c r="K72" s="15"/>
      <c r="L72" s="15">
        <f>+'[1]форма 10'!B34</f>
        <v>0</v>
      </c>
      <c r="M72" s="15">
        <f>+'[1]форма 10'!C34</f>
        <v>0</v>
      </c>
      <c r="N72" s="15">
        <f>+'[1]форма 10'!E38</f>
        <v>0</v>
      </c>
      <c r="O72" s="146"/>
    </row>
    <row r="73" spans="1:15" s="14" customFormat="1" ht="45" customHeight="1" x14ac:dyDescent="0.25">
      <c r="A73" s="19"/>
      <c r="B73" s="19"/>
      <c r="C73" s="146" t="s">
        <v>110</v>
      </c>
      <c r="D73" s="16" t="s">
        <v>283</v>
      </c>
      <c r="E73" s="16" t="s">
        <v>31</v>
      </c>
      <c r="F73" s="35" t="s">
        <v>17</v>
      </c>
      <c r="G73" s="37" t="s">
        <v>17</v>
      </c>
      <c r="H73" s="35"/>
      <c r="I73" s="37">
        <f>+'[1]форма 10'!C31</f>
        <v>0</v>
      </c>
      <c r="J73" s="15" t="s">
        <v>17</v>
      </c>
      <c r="K73" s="15" t="s">
        <v>17</v>
      </c>
      <c r="L73" s="15" t="s">
        <v>17</v>
      </c>
      <c r="M73" s="15" t="s">
        <v>17</v>
      </c>
      <c r="N73" s="15">
        <f>+'[1]форма 10'!E33</f>
        <v>0</v>
      </c>
      <c r="O73" s="146"/>
    </row>
    <row r="74" spans="1:15" s="14" customFormat="1" ht="45" customHeight="1" x14ac:dyDescent="0.25">
      <c r="A74" s="19"/>
      <c r="B74" s="19"/>
      <c r="C74" s="146"/>
      <c r="D74" s="16" t="s">
        <v>104</v>
      </c>
      <c r="E74" s="16" t="s">
        <v>291</v>
      </c>
      <c r="F74" s="35" t="s">
        <v>17</v>
      </c>
      <c r="G74" s="37" t="s">
        <v>17</v>
      </c>
      <c r="H74" s="35"/>
      <c r="I74" s="37"/>
      <c r="J74" s="16"/>
      <c r="K74" s="16"/>
      <c r="L74" s="16"/>
      <c r="M74" s="16"/>
      <c r="N74" s="16"/>
      <c r="O74" s="146"/>
    </row>
    <row r="75" spans="1:15" s="14" customFormat="1" ht="45" customHeight="1" x14ac:dyDescent="0.25">
      <c r="A75" s="19"/>
      <c r="B75" s="19"/>
      <c r="C75" s="146"/>
      <c r="D75" s="16" t="s">
        <v>284</v>
      </c>
      <c r="E75" s="16" t="s">
        <v>31</v>
      </c>
      <c r="F75" s="35" t="s">
        <v>17</v>
      </c>
      <c r="G75" s="37" t="s">
        <v>17</v>
      </c>
      <c r="H75" s="35"/>
      <c r="I75" s="37"/>
      <c r="J75" s="16"/>
      <c r="K75" s="16"/>
      <c r="L75" s="16"/>
      <c r="M75" s="16"/>
      <c r="N75" s="16"/>
      <c r="O75" s="146"/>
    </row>
    <row r="76" spans="1:15" s="14" customFormat="1" ht="45" customHeight="1" x14ac:dyDescent="0.25">
      <c r="A76" s="19"/>
      <c r="B76" s="19"/>
      <c r="C76" s="146"/>
      <c r="D76" s="16" t="s">
        <v>285</v>
      </c>
      <c r="E76" s="16" t="s">
        <v>291</v>
      </c>
      <c r="F76" s="35" t="s">
        <v>17</v>
      </c>
      <c r="G76" s="37" t="s">
        <v>17</v>
      </c>
      <c r="H76" s="35"/>
      <c r="I76" s="37">
        <f>+'[1]форма 10'!E31</f>
        <v>0</v>
      </c>
      <c r="J76" s="15" t="s">
        <v>17</v>
      </c>
      <c r="K76" s="15" t="s">
        <v>17</v>
      </c>
      <c r="L76" s="15" t="s">
        <v>17</v>
      </c>
      <c r="M76" s="15" t="s">
        <v>17</v>
      </c>
      <c r="N76" s="15" t="s">
        <v>17</v>
      </c>
      <c r="O76" s="146"/>
    </row>
    <row r="77" spans="1:15" s="14" customFormat="1" ht="45" customHeight="1" x14ac:dyDescent="0.25">
      <c r="A77" s="19"/>
      <c r="B77" s="19"/>
      <c r="C77" s="146"/>
      <c r="D77" s="16" t="s">
        <v>106</v>
      </c>
      <c r="E77" s="16" t="s">
        <v>291</v>
      </c>
      <c r="F77" s="35" t="s">
        <v>17</v>
      </c>
      <c r="G77" s="37" t="s">
        <v>17</v>
      </c>
      <c r="H77" s="35"/>
      <c r="I77" s="37">
        <f>+'[1]форма 10'!E40</f>
        <v>0</v>
      </c>
      <c r="J77" s="15">
        <f>+'[1]форма 10'!A37</f>
        <v>0</v>
      </c>
      <c r="K77" s="15"/>
      <c r="L77" s="15">
        <f>+'[1]форма 10'!B37</f>
        <v>0</v>
      </c>
      <c r="M77" s="15">
        <f>+'[1]форма 10'!C37</f>
        <v>0</v>
      </c>
      <c r="N77" s="15">
        <f>+'[1]форма 10'!E41</f>
        <v>0</v>
      </c>
      <c r="O77" s="146"/>
    </row>
    <row r="78" spans="1:15" s="14" customFormat="1" ht="45" customHeight="1" x14ac:dyDescent="0.25">
      <c r="A78" s="19"/>
      <c r="B78" s="19"/>
      <c r="C78" s="146" t="s">
        <v>111</v>
      </c>
      <c r="D78" s="16" t="s">
        <v>283</v>
      </c>
      <c r="E78" s="16" t="s">
        <v>31</v>
      </c>
      <c r="F78" s="35" t="s">
        <v>17</v>
      </c>
      <c r="G78" s="37" t="s">
        <v>17</v>
      </c>
      <c r="H78" s="35"/>
      <c r="I78" s="37">
        <f>+'[1]форма 10'!C34</f>
        <v>0</v>
      </c>
      <c r="J78" s="15" t="s">
        <v>17</v>
      </c>
      <c r="K78" s="15" t="s">
        <v>17</v>
      </c>
      <c r="L78" s="15" t="s">
        <v>17</v>
      </c>
      <c r="M78" s="15" t="s">
        <v>17</v>
      </c>
      <c r="N78" s="15">
        <f>+'[1]форма 10'!E36</f>
        <v>0</v>
      </c>
      <c r="O78" s="146"/>
    </row>
    <row r="79" spans="1:15" s="14" customFormat="1" ht="45" customHeight="1" x14ac:dyDescent="0.25">
      <c r="A79" s="19"/>
      <c r="B79" s="19"/>
      <c r="C79" s="146"/>
      <c r="D79" s="16" t="s">
        <v>104</v>
      </c>
      <c r="E79" s="16" t="s">
        <v>291</v>
      </c>
      <c r="F79" s="35" t="s">
        <v>17</v>
      </c>
      <c r="G79" s="37" t="s">
        <v>17</v>
      </c>
      <c r="H79" s="35"/>
      <c r="I79" s="37"/>
      <c r="J79" s="16"/>
      <c r="K79" s="16"/>
      <c r="L79" s="16"/>
      <c r="M79" s="16"/>
      <c r="N79" s="16"/>
      <c r="O79" s="146"/>
    </row>
    <row r="80" spans="1:15" s="14" customFormat="1" ht="45" customHeight="1" x14ac:dyDescent="0.25">
      <c r="A80" s="19"/>
      <c r="B80" s="19"/>
      <c r="C80" s="146"/>
      <c r="D80" s="16" t="s">
        <v>284</v>
      </c>
      <c r="E80" s="16" t="s">
        <v>31</v>
      </c>
      <c r="F80" s="35" t="s">
        <v>17</v>
      </c>
      <c r="G80" s="37" t="s">
        <v>17</v>
      </c>
      <c r="H80" s="35"/>
      <c r="I80" s="37"/>
      <c r="J80" s="16"/>
      <c r="K80" s="16"/>
      <c r="L80" s="16"/>
      <c r="M80" s="16"/>
      <c r="N80" s="16"/>
      <c r="O80" s="146"/>
    </row>
    <row r="81" spans="1:15" s="14" customFormat="1" ht="45" customHeight="1" x14ac:dyDescent="0.25">
      <c r="A81" s="19"/>
      <c r="B81" s="19"/>
      <c r="C81" s="146"/>
      <c r="D81" s="16" t="s">
        <v>285</v>
      </c>
      <c r="E81" s="16" t="s">
        <v>291</v>
      </c>
      <c r="F81" s="35" t="s">
        <v>17</v>
      </c>
      <c r="G81" s="37" t="s">
        <v>17</v>
      </c>
      <c r="H81" s="35"/>
      <c r="I81" s="37">
        <f>+'[1]форма 10'!E34</f>
        <v>0</v>
      </c>
      <c r="J81" s="15" t="s">
        <v>17</v>
      </c>
      <c r="K81" s="15" t="s">
        <v>17</v>
      </c>
      <c r="L81" s="15" t="s">
        <v>17</v>
      </c>
      <c r="M81" s="15" t="s">
        <v>17</v>
      </c>
      <c r="N81" s="15" t="s">
        <v>17</v>
      </c>
      <c r="O81" s="146"/>
    </row>
    <row r="82" spans="1:15" s="14" customFormat="1" ht="45" customHeight="1" x14ac:dyDescent="0.25">
      <c r="A82" s="19"/>
      <c r="B82" s="19"/>
      <c r="C82" s="146"/>
      <c r="D82" s="16" t="s">
        <v>106</v>
      </c>
      <c r="E82" s="16" t="s">
        <v>291</v>
      </c>
      <c r="F82" s="35" t="s">
        <v>17</v>
      </c>
      <c r="G82" s="37" t="s">
        <v>17</v>
      </c>
      <c r="H82" s="35"/>
      <c r="I82" s="37">
        <f>+'[1]форма 10'!E43</f>
        <v>0</v>
      </c>
      <c r="J82" s="15">
        <f>+'[1]форма 10'!A40</f>
        <v>0</v>
      </c>
      <c r="K82" s="15"/>
      <c r="L82" s="15">
        <f>+'[1]форма 10'!B40</f>
        <v>0</v>
      </c>
      <c r="M82" s="15">
        <f>+'[1]форма 10'!C40</f>
        <v>0</v>
      </c>
      <c r="N82" s="15">
        <f>+'[1]форма 10'!E44</f>
        <v>0</v>
      </c>
      <c r="O82" s="146"/>
    </row>
    <row r="83" spans="1:15" s="14" customFormat="1" ht="45" customHeight="1" x14ac:dyDescent="0.25">
      <c r="A83" s="19"/>
      <c r="B83" s="19"/>
      <c r="C83" s="146" t="s">
        <v>44</v>
      </c>
      <c r="D83" s="16" t="s">
        <v>283</v>
      </c>
      <c r="E83" s="16" t="s">
        <v>31</v>
      </c>
      <c r="F83" s="35" t="s">
        <v>17</v>
      </c>
      <c r="G83" s="37" t="s">
        <v>17</v>
      </c>
      <c r="H83" s="35"/>
      <c r="I83" s="37">
        <f>+'[1]форма 10'!C37</f>
        <v>0</v>
      </c>
      <c r="J83" s="15" t="s">
        <v>17</v>
      </c>
      <c r="K83" s="15" t="s">
        <v>17</v>
      </c>
      <c r="L83" s="15" t="s">
        <v>17</v>
      </c>
      <c r="M83" s="15" t="s">
        <v>17</v>
      </c>
      <c r="N83" s="15">
        <f>+'[1]форма 10'!E39</f>
        <v>0</v>
      </c>
      <c r="O83" s="146"/>
    </row>
    <row r="84" spans="1:15" s="14" customFormat="1" ht="45" customHeight="1" x14ac:dyDescent="0.25">
      <c r="A84" s="19"/>
      <c r="B84" s="19"/>
      <c r="C84" s="146"/>
      <c r="D84" s="16" t="s">
        <v>104</v>
      </c>
      <c r="E84" s="16" t="s">
        <v>291</v>
      </c>
      <c r="F84" s="35" t="s">
        <v>17</v>
      </c>
      <c r="G84" s="37" t="s">
        <v>17</v>
      </c>
      <c r="H84" s="35"/>
      <c r="I84" s="37"/>
      <c r="J84" s="16"/>
      <c r="K84" s="16"/>
      <c r="L84" s="16"/>
      <c r="M84" s="16"/>
      <c r="N84" s="16"/>
      <c r="O84" s="146"/>
    </row>
    <row r="85" spans="1:15" s="14" customFormat="1" ht="45" customHeight="1" x14ac:dyDescent="0.25">
      <c r="A85" s="19"/>
      <c r="B85" s="19"/>
      <c r="C85" s="146"/>
      <c r="D85" s="16" t="s">
        <v>284</v>
      </c>
      <c r="E85" s="16" t="s">
        <v>31</v>
      </c>
      <c r="F85" s="35" t="s">
        <v>17</v>
      </c>
      <c r="G85" s="37" t="s">
        <v>17</v>
      </c>
      <c r="H85" s="35"/>
      <c r="I85" s="37"/>
      <c r="J85" s="16"/>
      <c r="K85" s="16"/>
      <c r="L85" s="16"/>
      <c r="M85" s="16"/>
      <c r="N85" s="16"/>
      <c r="O85" s="146"/>
    </row>
    <row r="86" spans="1:15" s="14" customFormat="1" ht="45" customHeight="1" x14ac:dyDescent="0.25">
      <c r="A86" s="19"/>
      <c r="B86" s="19"/>
      <c r="C86" s="146"/>
      <c r="D86" s="16" t="s">
        <v>285</v>
      </c>
      <c r="E86" s="16" t="s">
        <v>291</v>
      </c>
      <c r="F86" s="35" t="s">
        <v>17</v>
      </c>
      <c r="G86" s="37" t="s">
        <v>17</v>
      </c>
      <c r="H86" s="35"/>
      <c r="I86" s="37">
        <f>+'[1]форма 10'!E37</f>
        <v>0</v>
      </c>
      <c r="J86" s="15" t="s">
        <v>17</v>
      </c>
      <c r="K86" s="15" t="s">
        <v>17</v>
      </c>
      <c r="L86" s="15" t="s">
        <v>17</v>
      </c>
      <c r="M86" s="15" t="s">
        <v>17</v>
      </c>
      <c r="N86" s="15" t="s">
        <v>17</v>
      </c>
      <c r="O86" s="146"/>
    </row>
    <row r="87" spans="1:15" s="14" customFormat="1" ht="45" customHeight="1" x14ac:dyDescent="0.25">
      <c r="A87" s="19"/>
      <c r="B87" s="19"/>
      <c r="C87" s="146"/>
      <c r="D87" s="16" t="s">
        <v>106</v>
      </c>
      <c r="E87" s="16" t="s">
        <v>291</v>
      </c>
      <c r="F87" s="35" t="s">
        <v>17</v>
      </c>
      <c r="G87" s="37" t="s">
        <v>17</v>
      </c>
      <c r="H87" s="35"/>
      <c r="I87" s="37">
        <f>+'[1]форма 10'!E46</f>
        <v>0</v>
      </c>
      <c r="J87" s="15">
        <f>+'[1]форма 10'!A43</f>
        <v>0</v>
      </c>
      <c r="K87" s="15"/>
      <c r="L87" s="15">
        <f>+'[1]форма 10'!B43</f>
        <v>0</v>
      </c>
      <c r="M87" s="15">
        <f>+'[1]форма 10'!C43</f>
        <v>0</v>
      </c>
      <c r="N87" s="15">
        <f>+'[1]форма 10'!E47</f>
        <v>0</v>
      </c>
      <c r="O87" s="146"/>
    </row>
    <row r="88" spans="1:15" s="14" customFormat="1" ht="45" customHeight="1" x14ac:dyDescent="0.25">
      <c r="A88" s="19"/>
      <c r="B88" s="19"/>
      <c r="C88" s="146" t="s">
        <v>112</v>
      </c>
      <c r="D88" s="16" t="s">
        <v>283</v>
      </c>
      <c r="E88" s="16" t="s">
        <v>31</v>
      </c>
      <c r="F88" s="35" t="s">
        <v>17</v>
      </c>
      <c r="G88" s="37" t="s">
        <v>17</v>
      </c>
      <c r="H88" s="35"/>
      <c r="I88" s="37">
        <f>+'[1]форма 10'!C40</f>
        <v>0</v>
      </c>
      <c r="J88" s="15" t="s">
        <v>17</v>
      </c>
      <c r="K88" s="15" t="s">
        <v>17</v>
      </c>
      <c r="L88" s="15" t="s">
        <v>17</v>
      </c>
      <c r="M88" s="15" t="s">
        <v>17</v>
      </c>
      <c r="N88" s="15">
        <f>+'[1]форма 10'!E42</f>
        <v>0</v>
      </c>
      <c r="O88" s="146"/>
    </row>
    <row r="89" spans="1:15" s="14" customFormat="1" ht="45" customHeight="1" x14ac:dyDescent="0.25">
      <c r="A89" s="19"/>
      <c r="B89" s="19"/>
      <c r="C89" s="146"/>
      <c r="D89" s="16" t="s">
        <v>104</v>
      </c>
      <c r="E89" s="16" t="s">
        <v>291</v>
      </c>
      <c r="F89" s="35" t="s">
        <v>17</v>
      </c>
      <c r="G89" s="37" t="s">
        <v>17</v>
      </c>
      <c r="H89" s="35"/>
      <c r="I89" s="37"/>
      <c r="J89" s="16"/>
      <c r="K89" s="16"/>
      <c r="L89" s="16"/>
      <c r="M89" s="16"/>
      <c r="N89" s="16"/>
      <c r="O89" s="146"/>
    </row>
    <row r="90" spans="1:15" s="14" customFormat="1" ht="45" customHeight="1" x14ac:dyDescent="0.25">
      <c r="A90" s="19"/>
      <c r="B90" s="19"/>
      <c r="C90" s="146"/>
      <c r="D90" s="16" t="s">
        <v>284</v>
      </c>
      <c r="E90" s="16" t="s">
        <v>31</v>
      </c>
      <c r="F90" s="35" t="s">
        <v>17</v>
      </c>
      <c r="G90" s="37" t="s">
        <v>17</v>
      </c>
      <c r="H90" s="35"/>
      <c r="I90" s="37"/>
      <c r="J90" s="16"/>
      <c r="K90" s="16"/>
      <c r="L90" s="16"/>
      <c r="M90" s="16"/>
      <c r="N90" s="16"/>
      <c r="O90" s="146"/>
    </row>
    <row r="91" spans="1:15" s="14" customFormat="1" ht="45" customHeight="1" x14ac:dyDescent="0.25">
      <c r="A91" s="19"/>
      <c r="B91" s="19"/>
      <c r="C91" s="146"/>
      <c r="D91" s="16" t="s">
        <v>285</v>
      </c>
      <c r="E91" s="16" t="s">
        <v>291</v>
      </c>
      <c r="F91" s="35" t="s">
        <v>17</v>
      </c>
      <c r="G91" s="37" t="s">
        <v>17</v>
      </c>
      <c r="H91" s="35"/>
      <c r="I91" s="37">
        <f>+'[1]форма 10'!E40</f>
        <v>0</v>
      </c>
      <c r="J91" s="15" t="s">
        <v>17</v>
      </c>
      <c r="K91" s="15" t="s">
        <v>17</v>
      </c>
      <c r="L91" s="15" t="s">
        <v>17</v>
      </c>
      <c r="M91" s="15" t="s">
        <v>17</v>
      </c>
      <c r="N91" s="15" t="s">
        <v>17</v>
      </c>
      <c r="O91" s="146"/>
    </row>
    <row r="92" spans="1:15" s="14" customFormat="1" ht="45" customHeight="1" x14ac:dyDescent="0.25">
      <c r="A92" s="19"/>
      <c r="B92" s="19"/>
      <c r="C92" s="146"/>
      <c r="D92" s="16" t="s">
        <v>106</v>
      </c>
      <c r="E92" s="16" t="s">
        <v>291</v>
      </c>
      <c r="F92" s="35" t="s">
        <v>17</v>
      </c>
      <c r="G92" s="37" t="s">
        <v>17</v>
      </c>
      <c r="H92" s="35"/>
      <c r="I92" s="37">
        <f>+'[1]форма 10'!E49</f>
        <v>0</v>
      </c>
      <c r="J92" s="15">
        <f>+'[1]форма 10'!A46</f>
        <v>0</v>
      </c>
      <c r="K92" s="15"/>
      <c r="L92" s="15">
        <f>+'[1]форма 10'!B46</f>
        <v>0</v>
      </c>
      <c r="M92" s="15">
        <f>+'[1]форма 10'!C46</f>
        <v>0</v>
      </c>
      <c r="N92" s="15">
        <f>+'[1]форма 10'!E50</f>
        <v>0</v>
      </c>
      <c r="O92" s="146"/>
    </row>
    <row r="93" spans="1:15" s="14" customFormat="1" ht="45" customHeight="1" x14ac:dyDescent="0.25">
      <c r="A93" s="19"/>
      <c r="B93" s="19"/>
      <c r="C93" s="146" t="s">
        <v>113</v>
      </c>
      <c r="D93" s="16" t="s">
        <v>283</v>
      </c>
      <c r="E93" s="16" t="s">
        <v>31</v>
      </c>
      <c r="F93" s="35" t="s">
        <v>17</v>
      </c>
      <c r="G93" s="37" t="s">
        <v>17</v>
      </c>
      <c r="H93" s="35"/>
      <c r="I93" s="37">
        <f>+'[1]форма 10'!C43</f>
        <v>0</v>
      </c>
      <c r="J93" s="15" t="s">
        <v>17</v>
      </c>
      <c r="K93" s="15" t="s">
        <v>17</v>
      </c>
      <c r="L93" s="15" t="s">
        <v>17</v>
      </c>
      <c r="M93" s="15" t="s">
        <v>17</v>
      </c>
      <c r="N93" s="15">
        <f>+'[1]форма 10'!E45</f>
        <v>0</v>
      </c>
      <c r="O93" s="146"/>
    </row>
    <row r="94" spans="1:15" s="14" customFormat="1" ht="45" customHeight="1" x14ac:dyDescent="0.25">
      <c r="A94" s="19"/>
      <c r="B94" s="19"/>
      <c r="C94" s="146"/>
      <c r="D94" s="16" t="s">
        <v>104</v>
      </c>
      <c r="E94" s="16" t="s">
        <v>291</v>
      </c>
      <c r="F94" s="35" t="s">
        <v>17</v>
      </c>
      <c r="G94" s="37" t="s">
        <v>17</v>
      </c>
      <c r="H94" s="35"/>
      <c r="I94" s="37"/>
      <c r="J94" s="16"/>
      <c r="K94" s="16"/>
      <c r="L94" s="16"/>
      <c r="M94" s="16"/>
      <c r="N94" s="16"/>
      <c r="O94" s="146"/>
    </row>
    <row r="95" spans="1:15" s="14" customFormat="1" ht="45" customHeight="1" x14ac:dyDescent="0.25">
      <c r="A95" s="19"/>
      <c r="B95" s="19"/>
      <c r="C95" s="146"/>
      <c r="D95" s="16" t="s">
        <v>284</v>
      </c>
      <c r="E95" s="16" t="s">
        <v>31</v>
      </c>
      <c r="F95" s="35" t="s">
        <v>17</v>
      </c>
      <c r="G95" s="37" t="s">
        <v>17</v>
      </c>
      <c r="H95" s="35"/>
      <c r="I95" s="37"/>
      <c r="J95" s="16"/>
      <c r="K95" s="16"/>
      <c r="L95" s="16"/>
      <c r="M95" s="16"/>
      <c r="N95" s="16"/>
      <c r="O95" s="146"/>
    </row>
    <row r="96" spans="1:15" s="14" customFormat="1" ht="45" customHeight="1" x14ac:dyDescent="0.25">
      <c r="A96" s="19"/>
      <c r="B96" s="19"/>
      <c r="C96" s="146"/>
      <c r="D96" s="16" t="s">
        <v>285</v>
      </c>
      <c r="E96" s="16" t="s">
        <v>291</v>
      </c>
      <c r="F96" s="35" t="s">
        <v>17</v>
      </c>
      <c r="G96" s="37" t="s">
        <v>17</v>
      </c>
      <c r="H96" s="35"/>
      <c r="I96" s="37">
        <f>+'[1]форма 10'!E43</f>
        <v>0</v>
      </c>
      <c r="J96" s="15" t="s">
        <v>17</v>
      </c>
      <c r="K96" s="15" t="s">
        <v>17</v>
      </c>
      <c r="L96" s="15" t="s">
        <v>17</v>
      </c>
      <c r="M96" s="15" t="s">
        <v>17</v>
      </c>
      <c r="N96" s="15" t="s">
        <v>17</v>
      </c>
      <c r="O96" s="146"/>
    </row>
    <row r="97" spans="1:15" s="14" customFormat="1" ht="45" customHeight="1" x14ac:dyDescent="0.25">
      <c r="A97" s="19"/>
      <c r="B97" s="19"/>
      <c r="C97" s="146"/>
      <c r="D97" s="16" t="s">
        <v>106</v>
      </c>
      <c r="E97" s="16" t="s">
        <v>291</v>
      </c>
      <c r="F97" s="35" t="s">
        <v>17</v>
      </c>
      <c r="G97" s="37" t="s">
        <v>17</v>
      </c>
      <c r="H97" s="35"/>
      <c r="I97" s="37">
        <f>+'[1]форма 10'!E52</f>
        <v>0</v>
      </c>
      <c r="J97" s="15">
        <f>+'[1]форма 10'!A49</f>
        <v>0</v>
      </c>
      <c r="K97" s="15"/>
      <c r="L97" s="15">
        <f>+'[1]форма 10'!B49</f>
        <v>0</v>
      </c>
      <c r="M97" s="15">
        <f>+'[1]форма 10'!C49</f>
        <v>0</v>
      </c>
      <c r="N97" s="15">
        <f>+'[1]форма 10'!E53</f>
        <v>0</v>
      </c>
      <c r="O97" s="146"/>
    </row>
    <row r="98" spans="1:15" s="14" customFormat="1" ht="45" customHeight="1" x14ac:dyDescent="0.25">
      <c r="A98" s="19"/>
      <c r="B98" s="19"/>
      <c r="C98" s="146" t="s">
        <v>114</v>
      </c>
      <c r="D98" s="16" t="s">
        <v>283</v>
      </c>
      <c r="E98" s="16" t="s">
        <v>31</v>
      </c>
      <c r="F98" s="35" t="s">
        <v>17</v>
      </c>
      <c r="G98" s="37" t="s">
        <v>17</v>
      </c>
      <c r="H98" s="35"/>
      <c r="I98" s="37">
        <f>+'[1]форма 10'!C46</f>
        <v>0</v>
      </c>
      <c r="J98" s="15" t="s">
        <v>17</v>
      </c>
      <c r="K98" s="15" t="s">
        <v>17</v>
      </c>
      <c r="L98" s="15" t="s">
        <v>17</v>
      </c>
      <c r="M98" s="15" t="s">
        <v>17</v>
      </c>
      <c r="N98" s="15">
        <f>+'[1]форма 10'!E48</f>
        <v>0</v>
      </c>
      <c r="O98" s="146"/>
    </row>
    <row r="99" spans="1:15" s="14" customFormat="1" ht="45" customHeight="1" x14ac:dyDescent="0.25">
      <c r="A99" s="19"/>
      <c r="B99" s="19"/>
      <c r="C99" s="146"/>
      <c r="D99" s="16" t="s">
        <v>104</v>
      </c>
      <c r="E99" s="16" t="s">
        <v>291</v>
      </c>
      <c r="F99" s="35" t="s">
        <v>17</v>
      </c>
      <c r="G99" s="37" t="s">
        <v>17</v>
      </c>
      <c r="H99" s="35"/>
      <c r="I99" s="37"/>
      <c r="J99" s="16"/>
      <c r="K99" s="16"/>
      <c r="L99" s="16"/>
      <c r="M99" s="16"/>
      <c r="N99" s="16"/>
      <c r="O99" s="146"/>
    </row>
    <row r="100" spans="1:15" s="14" customFormat="1" ht="45" customHeight="1" x14ac:dyDescent="0.25">
      <c r="A100" s="19"/>
      <c r="B100" s="19"/>
      <c r="C100" s="146"/>
      <c r="D100" s="16" t="s">
        <v>284</v>
      </c>
      <c r="E100" s="16" t="s">
        <v>31</v>
      </c>
      <c r="F100" s="35" t="s">
        <v>17</v>
      </c>
      <c r="G100" s="37" t="s">
        <v>17</v>
      </c>
      <c r="H100" s="35"/>
      <c r="I100" s="37"/>
      <c r="J100" s="16"/>
      <c r="K100" s="16"/>
      <c r="L100" s="16"/>
      <c r="M100" s="16"/>
      <c r="N100" s="16"/>
      <c r="O100" s="146"/>
    </row>
    <row r="101" spans="1:15" s="14" customFormat="1" ht="45" customHeight="1" x14ac:dyDescent="0.25">
      <c r="A101" s="19"/>
      <c r="B101" s="19"/>
      <c r="C101" s="146"/>
      <c r="D101" s="16" t="s">
        <v>285</v>
      </c>
      <c r="E101" s="16" t="s">
        <v>291</v>
      </c>
      <c r="F101" s="35" t="s">
        <v>17</v>
      </c>
      <c r="G101" s="37" t="s">
        <v>17</v>
      </c>
      <c r="H101" s="35"/>
      <c r="I101" s="37">
        <f>+'[1]форма 10'!E46</f>
        <v>0</v>
      </c>
      <c r="J101" s="15" t="s">
        <v>17</v>
      </c>
      <c r="K101" s="15" t="s">
        <v>17</v>
      </c>
      <c r="L101" s="15" t="s">
        <v>17</v>
      </c>
      <c r="M101" s="15" t="s">
        <v>17</v>
      </c>
      <c r="N101" s="15" t="s">
        <v>17</v>
      </c>
      <c r="O101" s="146"/>
    </row>
    <row r="102" spans="1:15" s="14" customFormat="1" ht="45" customHeight="1" x14ac:dyDescent="0.25">
      <c r="A102" s="19"/>
      <c r="B102" s="19"/>
      <c r="C102" s="146"/>
      <c r="D102" s="16" t="s">
        <v>106</v>
      </c>
      <c r="E102" s="16" t="s">
        <v>291</v>
      </c>
      <c r="F102" s="35" t="s">
        <v>17</v>
      </c>
      <c r="G102" s="37" t="s">
        <v>17</v>
      </c>
      <c r="H102" s="35"/>
      <c r="I102" s="37">
        <f>+'[1]форма 10'!E55</f>
        <v>0</v>
      </c>
      <c r="J102" s="15">
        <f>+'[1]форма 10'!A52</f>
        <v>0</v>
      </c>
      <c r="K102" s="15"/>
      <c r="L102" s="15">
        <f>+'[1]форма 10'!B52</f>
        <v>0</v>
      </c>
      <c r="M102" s="15">
        <f>+'[1]форма 10'!C52</f>
        <v>0</v>
      </c>
      <c r="N102" s="15">
        <f>+'[1]форма 10'!E56</f>
        <v>0</v>
      </c>
      <c r="O102" s="146"/>
    </row>
    <row r="103" spans="1:15" s="14" customFormat="1" ht="45" customHeight="1" x14ac:dyDescent="0.25">
      <c r="A103" s="19"/>
      <c r="B103" s="19"/>
      <c r="C103" s="146" t="s">
        <v>115</v>
      </c>
      <c r="D103" s="16" t="s">
        <v>283</v>
      </c>
      <c r="E103" s="16" t="s">
        <v>31</v>
      </c>
      <c r="F103" s="35" t="s">
        <v>17</v>
      </c>
      <c r="G103" s="37" t="s">
        <v>17</v>
      </c>
      <c r="H103" s="35"/>
      <c r="I103" s="37">
        <f>+'[1]форма 10'!C49</f>
        <v>0</v>
      </c>
      <c r="J103" s="15" t="s">
        <v>17</v>
      </c>
      <c r="K103" s="15" t="s">
        <v>17</v>
      </c>
      <c r="L103" s="15" t="s">
        <v>17</v>
      </c>
      <c r="M103" s="15" t="s">
        <v>17</v>
      </c>
      <c r="N103" s="15">
        <f>+'[1]форма 10'!E51</f>
        <v>0</v>
      </c>
      <c r="O103" s="146"/>
    </row>
    <row r="104" spans="1:15" s="14" customFormat="1" ht="45" customHeight="1" x14ac:dyDescent="0.25">
      <c r="A104" s="19"/>
      <c r="B104" s="19"/>
      <c r="C104" s="146"/>
      <c r="D104" s="16" t="s">
        <v>104</v>
      </c>
      <c r="E104" s="16" t="s">
        <v>291</v>
      </c>
      <c r="F104" s="35" t="s">
        <v>17</v>
      </c>
      <c r="G104" s="37" t="s">
        <v>17</v>
      </c>
      <c r="H104" s="35"/>
      <c r="I104" s="37"/>
      <c r="J104" s="16"/>
      <c r="K104" s="16"/>
      <c r="L104" s="16"/>
      <c r="M104" s="16"/>
      <c r="N104" s="16"/>
      <c r="O104" s="146"/>
    </row>
    <row r="105" spans="1:15" s="14" customFormat="1" ht="45" customHeight="1" x14ac:dyDescent="0.25">
      <c r="A105" s="19"/>
      <c r="B105" s="19"/>
      <c r="C105" s="146"/>
      <c r="D105" s="16" t="s">
        <v>284</v>
      </c>
      <c r="E105" s="16" t="s">
        <v>31</v>
      </c>
      <c r="F105" s="35" t="s">
        <v>17</v>
      </c>
      <c r="G105" s="37" t="s">
        <v>17</v>
      </c>
      <c r="H105" s="35"/>
      <c r="I105" s="37"/>
      <c r="J105" s="16"/>
      <c r="K105" s="16"/>
      <c r="L105" s="16"/>
      <c r="M105" s="16"/>
      <c r="N105" s="16"/>
      <c r="O105" s="146"/>
    </row>
    <row r="106" spans="1:15" s="14" customFormat="1" ht="45" customHeight="1" x14ac:dyDescent="0.25">
      <c r="A106" s="19"/>
      <c r="B106" s="19"/>
      <c r="C106" s="146"/>
      <c r="D106" s="16" t="s">
        <v>285</v>
      </c>
      <c r="E106" s="16" t="s">
        <v>291</v>
      </c>
      <c r="F106" s="35" t="s">
        <v>17</v>
      </c>
      <c r="G106" s="37" t="s">
        <v>17</v>
      </c>
      <c r="H106" s="35"/>
      <c r="I106" s="37">
        <f>+'[1]форма 10'!E49</f>
        <v>0</v>
      </c>
      <c r="J106" s="15" t="s">
        <v>17</v>
      </c>
      <c r="K106" s="15" t="s">
        <v>17</v>
      </c>
      <c r="L106" s="15" t="s">
        <v>17</v>
      </c>
      <c r="M106" s="15" t="s">
        <v>17</v>
      </c>
      <c r="N106" s="15" t="s">
        <v>17</v>
      </c>
      <c r="O106" s="146"/>
    </row>
    <row r="107" spans="1:15" s="14" customFormat="1" ht="45" customHeight="1" x14ac:dyDescent="0.25">
      <c r="A107" s="19"/>
      <c r="B107" s="19"/>
      <c r="C107" s="146"/>
      <c r="D107" s="16" t="s">
        <v>106</v>
      </c>
      <c r="E107" s="16" t="s">
        <v>291</v>
      </c>
      <c r="F107" s="35" t="s">
        <v>17</v>
      </c>
      <c r="G107" s="37" t="s">
        <v>17</v>
      </c>
      <c r="H107" s="35"/>
      <c r="I107" s="37">
        <f>+'[1]форма 10'!E58</f>
        <v>0</v>
      </c>
      <c r="J107" s="15">
        <f>+'[1]форма 10'!A55</f>
        <v>0</v>
      </c>
      <c r="K107" s="15"/>
      <c r="L107" s="15">
        <f>+'[1]форма 10'!B55</f>
        <v>0</v>
      </c>
      <c r="M107" s="15">
        <f>+'[1]форма 10'!C55</f>
        <v>0</v>
      </c>
      <c r="N107" s="15">
        <f>+'[1]форма 10'!E59</f>
        <v>0</v>
      </c>
      <c r="O107" s="146"/>
    </row>
    <row r="108" spans="1:15" s="14" customFormat="1" ht="45" customHeight="1" x14ac:dyDescent="0.25">
      <c r="A108" s="19"/>
      <c r="B108" s="19"/>
      <c r="C108" s="146" t="s">
        <v>116</v>
      </c>
      <c r="D108" s="16" t="s">
        <v>283</v>
      </c>
      <c r="E108" s="16" t="s">
        <v>31</v>
      </c>
      <c r="F108" s="35" t="s">
        <v>17</v>
      </c>
      <c r="G108" s="37" t="s">
        <v>17</v>
      </c>
      <c r="H108" s="35"/>
      <c r="I108" s="37">
        <f>+'[1]форма 10'!C52</f>
        <v>0</v>
      </c>
      <c r="J108" s="15" t="s">
        <v>17</v>
      </c>
      <c r="K108" s="15" t="s">
        <v>17</v>
      </c>
      <c r="L108" s="15" t="s">
        <v>17</v>
      </c>
      <c r="M108" s="15" t="s">
        <v>17</v>
      </c>
      <c r="N108" s="15">
        <f>+'[1]форма 10'!E54</f>
        <v>0</v>
      </c>
      <c r="O108" s="146"/>
    </row>
    <row r="109" spans="1:15" s="14" customFormat="1" ht="45" customHeight="1" x14ac:dyDescent="0.25">
      <c r="A109" s="19"/>
      <c r="B109" s="19"/>
      <c r="C109" s="146"/>
      <c r="D109" s="16" t="s">
        <v>104</v>
      </c>
      <c r="E109" s="16" t="s">
        <v>291</v>
      </c>
      <c r="F109" s="35" t="s">
        <v>17</v>
      </c>
      <c r="G109" s="37" t="s">
        <v>17</v>
      </c>
      <c r="H109" s="35"/>
      <c r="I109" s="37">
        <f>+'[1]форма 10'!E52</f>
        <v>0</v>
      </c>
      <c r="J109" s="15" t="s">
        <v>17</v>
      </c>
      <c r="K109" s="15" t="s">
        <v>17</v>
      </c>
      <c r="L109" s="15" t="s">
        <v>17</v>
      </c>
      <c r="M109" s="15" t="s">
        <v>17</v>
      </c>
      <c r="N109" s="15" t="s">
        <v>17</v>
      </c>
      <c r="O109" s="146"/>
    </row>
    <row r="110" spans="1:15" s="14" customFormat="1" ht="45" customHeight="1" x14ac:dyDescent="0.25">
      <c r="A110" s="19"/>
      <c r="B110" s="19"/>
      <c r="C110" s="146"/>
      <c r="D110" s="16" t="s">
        <v>284</v>
      </c>
      <c r="E110" s="16" t="s">
        <v>31</v>
      </c>
      <c r="F110" s="35" t="s">
        <v>17</v>
      </c>
      <c r="G110" s="37" t="s">
        <v>17</v>
      </c>
      <c r="H110" s="35"/>
      <c r="I110" s="37"/>
      <c r="J110" s="16"/>
      <c r="K110" s="16"/>
      <c r="L110" s="16"/>
      <c r="M110" s="16"/>
      <c r="N110" s="16"/>
      <c r="O110" s="146"/>
    </row>
    <row r="111" spans="1:15" s="14" customFormat="1" ht="45" customHeight="1" x14ac:dyDescent="0.25">
      <c r="A111" s="19"/>
      <c r="B111" s="19"/>
      <c r="C111" s="146"/>
      <c r="D111" s="16" t="s">
        <v>285</v>
      </c>
      <c r="E111" s="16" t="s">
        <v>291</v>
      </c>
      <c r="F111" s="35" t="s">
        <v>17</v>
      </c>
      <c r="G111" s="37" t="s">
        <v>17</v>
      </c>
      <c r="H111" s="35"/>
      <c r="I111" s="37"/>
      <c r="J111" s="16"/>
      <c r="K111" s="16"/>
      <c r="L111" s="16"/>
      <c r="M111" s="16"/>
      <c r="N111" s="16"/>
      <c r="O111" s="146"/>
    </row>
    <row r="112" spans="1:15" s="14" customFormat="1" ht="45" customHeight="1" x14ac:dyDescent="0.25">
      <c r="A112" s="19"/>
      <c r="B112" s="19"/>
      <c r="C112" s="146"/>
      <c r="D112" s="16" t="s">
        <v>106</v>
      </c>
      <c r="E112" s="16" t="s">
        <v>291</v>
      </c>
      <c r="F112" s="35" t="s">
        <v>17</v>
      </c>
      <c r="G112" s="37" t="s">
        <v>17</v>
      </c>
      <c r="H112" s="35"/>
      <c r="I112" s="37">
        <f>+'[1]форма 10'!E61</f>
        <v>0</v>
      </c>
      <c r="J112" s="15">
        <f>+'[1]форма 10'!A58</f>
        <v>0</v>
      </c>
      <c r="K112" s="15"/>
      <c r="L112" s="15">
        <f>+'[1]форма 10'!B58</f>
        <v>0</v>
      </c>
      <c r="M112" s="15">
        <f>+'[1]форма 10'!C58</f>
        <v>0</v>
      </c>
      <c r="N112" s="15">
        <f>+'[1]форма 10'!E62</f>
        <v>0</v>
      </c>
      <c r="O112" s="146"/>
    </row>
    <row r="113" spans="1:15" s="14" customFormat="1" ht="45" customHeight="1" x14ac:dyDescent="0.25">
      <c r="A113" s="19"/>
      <c r="B113" s="19"/>
      <c r="C113" s="146" t="s">
        <v>117</v>
      </c>
      <c r="D113" s="16" t="s">
        <v>283</v>
      </c>
      <c r="E113" s="16" t="s">
        <v>31</v>
      </c>
      <c r="F113" s="35" t="s">
        <v>17</v>
      </c>
      <c r="G113" s="37" t="s">
        <v>17</v>
      </c>
      <c r="H113" s="35"/>
      <c r="I113" s="37">
        <f>+'[1]форма 10'!C55</f>
        <v>0</v>
      </c>
      <c r="J113" s="15" t="s">
        <v>17</v>
      </c>
      <c r="K113" s="15" t="s">
        <v>17</v>
      </c>
      <c r="L113" s="15" t="s">
        <v>17</v>
      </c>
      <c r="M113" s="15" t="s">
        <v>17</v>
      </c>
      <c r="N113" s="15">
        <f>+'[1]форма 10'!E57</f>
        <v>0</v>
      </c>
      <c r="O113" s="146"/>
    </row>
    <row r="114" spans="1:15" s="14" customFormat="1" ht="45" customHeight="1" x14ac:dyDescent="0.25">
      <c r="A114" s="19"/>
      <c r="B114" s="19"/>
      <c r="C114" s="146"/>
      <c r="D114" s="16" t="s">
        <v>104</v>
      </c>
      <c r="E114" s="16" t="s">
        <v>291</v>
      </c>
      <c r="F114" s="35" t="s">
        <v>17</v>
      </c>
      <c r="G114" s="37" t="s">
        <v>17</v>
      </c>
      <c r="H114" s="35"/>
      <c r="I114" s="37"/>
      <c r="J114" s="16"/>
      <c r="K114" s="16"/>
      <c r="L114" s="16"/>
      <c r="M114" s="16"/>
      <c r="N114" s="16"/>
      <c r="O114" s="146"/>
    </row>
    <row r="115" spans="1:15" s="14" customFormat="1" ht="45" customHeight="1" x14ac:dyDescent="0.25">
      <c r="A115" s="19"/>
      <c r="B115" s="19"/>
      <c r="C115" s="146"/>
      <c r="D115" s="16" t="s">
        <v>284</v>
      </c>
      <c r="E115" s="16" t="s">
        <v>31</v>
      </c>
      <c r="F115" s="35" t="s">
        <v>17</v>
      </c>
      <c r="G115" s="37" t="s">
        <v>17</v>
      </c>
      <c r="H115" s="35"/>
      <c r="I115" s="37"/>
      <c r="J115" s="16"/>
      <c r="K115" s="16"/>
      <c r="L115" s="16"/>
      <c r="M115" s="16"/>
      <c r="N115" s="16"/>
      <c r="O115" s="146"/>
    </row>
    <row r="116" spans="1:15" s="14" customFormat="1" ht="45" customHeight="1" x14ac:dyDescent="0.25">
      <c r="A116" s="19"/>
      <c r="B116" s="19"/>
      <c r="C116" s="146"/>
      <c r="D116" s="16" t="s">
        <v>285</v>
      </c>
      <c r="E116" s="16" t="s">
        <v>291</v>
      </c>
      <c r="F116" s="35" t="s">
        <v>17</v>
      </c>
      <c r="G116" s="37" t="s">
        <v>17</v>
      </c>
      <c r="H116" s="35"/>
      <c r="I116" s="37">
        <f>+'[1]форма 10'!E55</f>
        <v>0</v>
      </c>
      <c r="J116" s="15" t="s">
        <v>17</v>
      </c>
      <c r="K116" s="15" t="s">
        <v>17</v>
      </c>
      <c r="L116" s="15" t="s">
        <v>17</v>
      </c>
      <c r="M116" s="15" t="s">
        <v>17</v>
      </c>
      <c r="N116" s="15" t="s">
        <v>17</v>
      </c>
      <c r="O116" s="146"/>
    </row>
    <row r="117" spans="1:15" s="14" customFormat="1" ht="45" customHeight="1" x14ac:dyDescent="0.25">
      <c r="A117" s="19"/>
      <c r="B117" s="19"/>
      <c r="C117" s="146"/>
      <c r="D117" s="16" t="s">
        <v>106</v>
      </c>
      <c r="E117" s="16" t="s">
        <v>291</v>
      </c>
      <c r="F117" s="35" t="s">
        <v>17</v>
      </c>
      <c r="G117" s="37" t="s">
        <v>17</v>
      </c>
      <c r="H117" s="35"/>
      <c r="I117" s="37">
        <f>+'[1]форма 10'!E64</f>
        <v>0</v>
      </c>
      <c r="J117" s="15">
        <f>+'[1]форма 10'!A61</f>
        <v>0</v>
      </c>
      <c r="K117" s="15"/>
      <c r="L117" s="15">
        <f>+'[1]форма 10'!B61</f>
        <v>0</v>
      </c>
      <c r="M117" s="15">
        <f>+'[1]форма 10'!C61</f>
        <v>0</v>
      </c>
      <c r="N117" s="15">
        <f>+'[1]форма 10'!E65</f>
        <v>0</v>
      </c>
      <c r="O117" s="146"/>
    </row>
    <row r="118" spans="1:15" s="14" customFormat="1" ht="45" customHeight="1" x14ac:dyDescent="0.25">
      <c r="A118" s="19"/>
      <c r="B118" s="19"/>
      <c r="C118" s="146" t="s">
        <v>118</v>
      </c>
      <c r="D118" s="16" t="s">
        <v>283</v>
      </c>
      <c r="E118" s="16" t="s">
        <v>31</v>
      </c>
      <c r="F118" s="35" t="s">
        <v>17</v>
      </c>
      <c r="G118" s="37" t="s">
        <v>17</v>
      </c>
      <c r="H118" s="35"/>
      <c r="I118" s="37">
        <f>+'[1]форма 10'!C58</f>
        <v>0</v>
      </c>
      <c r="J118" s="15" t="s">
        <v>17</v>
      </c>
      <c r="K118" s="15" t="s">
        <v>17</v>
      </c>
      <c r="L118" s="15" t="s">
        <v>17</v>
      </c>
      <c r="M118" s="15" t="s">
        <v>17</v>
      </c>
      <c r="N118" s="15">
        <f>+'[1]форма 10'!E60</f>
        <v>0</v>
      </c>
      <c r="O118" s="146"/>
    </row>
    <row r="119" spans="1:15" s="14" customFormat="1" ht="45" customHeight="1" x14ac:dyDescent="0.25">
      <c r="A119" s="19"/>
      <c r="B119" s="19"/>
      <c r="C119" s="146"/>
      <c r="D119" s="16" t="s">
        <v>104</v>
      </c>
      <c r="E119" s="16" t="s">
        <v>291</v>
      </c>
      <c r="F119" s="35" t="s">
        <v>17</v>
      </c>
      <c r="G119" s="37" t="s">
        <v>17</v>
      </c>
      <c r="H119" s="35"/>
      <c r="I119" s="37"/>
      <c r="J119" s="16"/>
      <c r="K119" s="16"/>
      <c r="L119" s="16"/>
      <c r="M119" s="16"/>
      <c r="N119" s="16"/>
      <c r="O119" s="146"/>
    </row>
    <row r="120" spans="1:15" s="14" customFormat="1" ht="45" customHeight="1" x14ac:dyDescent="0.25">
      <c r="A120" s="19"/>
      <c r="B120" s="19"/>
      <c r="C120" s="146"/>
      <c r="D120" s="16" t="s">
        <v>284</v>
      </c>
      <c r="E120" s="16" t="s">
        <v>31</v>
      </c>
      <c r="F120" s="35" t="s">
        <v>17</v>
      </c>
      <c r="G120" s="37" t="s">
        <v>17</v>
      </c>
      <c r="H120" s="35"/>
      <c r="I120" s="37"/>
      <c r="J120" s="16"/>
      <c r="K120" s="16"/>
      <c r="L120" s="16"/>
      <c r="M120" s="16"/>
      <c r="N120" s="16"/>
      <c r="O120" s="146"/>
    </row>
    <row r="121" spans="1:15" s="14" customFormat="1" ht="45" customHeight="1" x14ac:dyDescent="0.25">
      <c r="A121" s="19"/>
      <c r="B121" s="19"/>
      <c r="C121" s="146"/>
      <c r="D121" s="16" t="s">
        <v>285</v>
      </c>
      <c r="E121" s="16" t="s">
        <v>291</v>
      </c>
      <c r="F121" s="35" t="s">
        <v>17</v>
      </c>
      <c r="G121" s="37" t="s">
        <v>17</v>
      </c>
      <c r="H121" s="35"/>
      <c r="I121" s="37">
        <f>+'[1]форма 10'!E58</f>
        <v>0</v>
      </c>
      <c r="J121" s="15" t="s">
        <v>17</v>
      </c>
      <c r="K121" s="15" t="s">
        <v>17</v>
      </c>
      <c r="L121" s="15" t="s">
        <v>17</v>
      </c>
      <c r="M121" s="15" t="s">
        <v>17</v>
      </c>
      <c r="N121" s="15" t="s">
        <v>17</v>
      </c>
      <c r="O121" s="146"/>
    </row>
    <row r="122" spans="1:15" s="14" customFormat="1" ht="45" customHeight="1" x14ac:dyDescent="0.25">
      <c r="A122" s="19"/>
      <c r="B122" s="19"/>
      <c r="C122" s="146"/>
      <c r="D122" s="16" t="s">
        <v>106</v>
      </c>
      <c r="E122" s="16" t="s">
        <v>291</v>
      </c>
      <c r="F122" s="35" t="s">
        <v>17</v>
      </c>
      <c r="G122" s="37" t="s">
        <v>17</v>
      </c>
      <c r="H122" s="35"/>
      <c r="I122" s="37">
        <f>+'[1]форма 10'!E67</f>
        <v>0</v>
      </c>
      <c r="J122" s="15">
        <f>+'[1]форма 10'!A64</f>
        <v>0</v>
      </c>
      <c r="K122" s="15"/>
      <c r="L122" s="15">
        <f>+'[1]форма 10'!B64</f>
        <v>0</v>
      </c>
      <c r="M122" s="15">
        <f>+'[1]форма 10'!C64</f>
        <v>0</v>
      </c>
      <c r="N122" s="15">
        <f>+'[1]форма 10'!E68</f>
        <v>0</v>
      </c>
      <c r="O122" s="146"/>
    </row>
    <row r="123" spans="1:15" s="14" customFormat="1" ht="45" customHeight="1" x14ac:dyDescent="0.25">
      <c r="A123" s="19"/>
      <c r="B123" s="19"/>
      <c r="C123" s="146" t="s">
        <v>119</v>
      </c>
      <c r="D123" s="16" t="s">
        <v>283</v>
      </c>
      <c r="E123" s="16" t="s">
        <v>31</v>
      </c>
      <c r="F123" s="35" t="s">
        <v>17</v>
      </c>
      <c r="G123" s="37" t="s">
        <v>17</v>
      </c>
      <c r="H123" s="35"/>
      <c r="I123" s="37">
        <f>+'[1]форма 10'!C61</f>
        <v>0</v>
      </c>
      <c r="J123" s="15" t="s">
        <v>17</v>
      </c>
      <c r="K123" s="15" t="s">
        <v>17</v>
      </c>
      <c r="L123" s="15" t="s">
        <v>17</v>
      </c>
      <c r="M123" s="15" t="s">
        <v>17</v>
      </c>
      <c r="N123" s="15">
        <f>+'[1]форма 10'!E63</f>
        <v>0</v>
      </c>
      <c r="O123" s="146"/>
    </row>
    <row r="124" spans="1:15" s="14" customFormat="1" ht="45" customHeight="1" x14ac:dyDescent="0.25">
      <c r="A124" s="19"/>
      <c r="B124" s="19"/>
      <c r="C124" s="146"/>
      <c r="D124" s="16" t="s">
        <v>104</v>
      </c>
      <c r="E124" s="16" t="s">
        <v>291</v>
      </c>
      <c r="F124" s="35" t="s">
        <v>17</v>
      </c>
      <c r="G124" s="37" t="s">
        <v>17</v>
      </c>
      <c r="H124" s="35"/>
      <c r="I124" s="37"/>
      <c r="J124" s="16"/>
      <c r="K124" s="16"/>
      <c r="L124" s="16"/>
      <c r="M124" s="16"/>
      <c r="N124" s="16"/>
      <c r="O124" s="146"/>
    </row>
    <row r="125" spans="1:15" s="14" customFormat="1" ht="45" customHeight="1" x14ac:dyDescent="0.25">
      <c r="A125" s="19"/>
      <c r="B125" s="19"/>
      <c r="C125" s="146"/>
      <c r="D125" s="16" t="s">
        <v>284</v>
      </c>
      <c r="E125" s="16" t="s">
        <v>31</v>
      </c>
      <c r="F125" s="35" t="s">
        <v>17</v>
      </c>
      <c r="G125" s="37" t="s">
        <v>17</v>
      </c>
      <c r="H125" s="35"/>
      <c r="I125" s="37"/>
      <c r="J125" s="16"/>
      <c r="K125" s="16"/>
      <c r="L125" s="16"/>
      <c r="M125" s="16"/>
      <c r="N125" s="16"/>
      <c r="O125" s="146"/>
    </row>
    <row r="126" spans="1:15" s="14" customFormat="1" ht="45" customHeight="1" x14ac:dyDescent="0.25">
      <c r="A126" s="19"/>
      <c r="B126" s="19"/>
      <c r="C126" s="146"/>
      <c r="D126" s="16" t="s">
        <v>285</v>
      </c>
      <c r="E126" s="16" t="s">
        <v>291</v>
      </c>
      <c r="F126" s="35" t="s">
        <v>17</v>
      </c>
      <c r="G126" s="37" t="s">
        <v>17</v>
      </c>
      <c r="H126" s="35"/>
      <c r="I126" s="37">
        <f>+'[1]форма 10'!E61</f>
        <v>0</v>
      </c>
      <c r="J126" s="15" t="s">
        <v>17</v>
      </c>
      <c r="K126" s="15" t="s">
        <v>17</v>
      </c>
      <c r="L126" s="15" t="s">
        <v>17</v>
      </c>
      <c r="M126" s="15" t="s">
        <v>17</v>
      </c>
      <c r="N126" s="15" t="s">
        <v>17</v>
      </c>
      <c r="O126" s="146"/>
    </row>
    <row r="127" spans="1:15" s="14" customFormat="1" ht="45" customHeight="1" x14ac:dyDescent="0.25">
      <c r="A127" s="19"/>
      <c r="B127" s="19"/>
      <c r="C127" s="146"/>
      <c r="D127" s="16" t="s">
        <v>106</v>
      </c>
      <c r="E127" s="16" t="s">
        <v>291</v>
      </c>
      <c r="F127" s="35" t="s">
        <v>17</v>
      </c>
      <c r="G127" s="37" t="s">
        <v>17</v>
      </c>
      <c r="H127" s="35"/>
      <c r="I127" s="37">
        <f>+'[1]форма 10'!E70</f>
        <v>0</v>
      </c>
      <c r="J127" s="15">
        <f>+'[1]форма 10'!A67</f>
        <v>0</v>
      </c>
      <c r="K127" s="15"/>
      <c r="L127" s="15">
        <f>+'[1]форма 10'!B67</f>
        <v>0</v>
      </c>
      <c r="M127" s="15">
        <f>+'[1]форма 10'!C67</f>
        <v>0</v>
      </c>
      <c r="N127" s="15">
        <f>+'[1]форма 10'!E71</f>
        <v>0</v>
      </c>
      <c r="O127" s="146"/>
    </row>
    <row r="128" spans="1:15" s="14" customFormat="1" ht="45" customHeight="1" x14ac:dyDescent="0.25">
      <c r="A128" s="19"/>
      <c r="B128" s="19"/>
      <c r="C128" s="146" t="s">
        <v>120</v>
      </c>
      <c r="D128" s="16" t="s">
        <v>283</v>
      </c>
      <c r="E128" s="16" t="s">
        <v>31</v>
      </c>
      <c r="F128" s="35" t="s">
        <v>17</v>
      </c>
      <c r="G128" s="37" t="s">
        <v>17</v>
      </c>
      <c r="H128" s="35"/>
      <c r="I128" s="37">
        <f>+'[1]форма 10'!C64</f>
        <v>0</v>
      </c>
      <c r="J128" s="15" t="s">
        <v>17</v>
      </c>
      <c r="K128" s="15" t="s">
        <v>17</v>
      </c>
      <c r="L128" s="15" t="s">
        <v>17</v>
      </c>
      <c r="M128" s="15" t="s">
        <v>17</v>
      </c>
      <c r="N128" s="15">
        <f>+'[1]форма 10'!E66</f>
        <v>0</v>
      </c>
      <c r="O128" s="146"/>
    </row>
    <row r="129" spans="1:15" s="14" customFormat="1" ht="45" customHeight="1" x14ac:dyDescent="0.25">
      <c r="A129" s="19"/>
      <c r="B129" s="19"/>
      <c r="C129" s="146"/>
      <c r="D129" s="16" t="s">
        <v>104</v>
      </c>
      <c r="E129" s="16" t="s">
        <v>291</v>
      </c>
      <c r="F129" s="35" t="s">
        <v>17</v>
      </c>
      <c r="G129" s="37" t="s">
        <v>17</v>
      </c>
      <c r="H129" s="35"/>
      <c r="I129" s="37"/>
      <c r="J129" s="16"/>
      <c r="K129" s="16"/>
      <c r="L129" s="16"/>
      <c r="M129" s="16"/>
      <c r="N129" s="16"/>
      <c r="O129" s="146"/>
    </row>
    <row r="130" spans="1:15" s="14" customFormat="1" ht="45" customHeight="1" x14ac:dyDescent="0.25">
      <c r="A130" s="19"/>
      <c r="B130" s="19"/>
      <c r="C130" s="146"/>
      <c r="D130" s="16" t="s">
        <v>284</v>
      </c>
      <c r="E130" s="16" t="s">
        <v>31</v>
      </c>
      <c r="F130" s="35" t="s">
        <v>17</v>
      </c>
      <c r="G130" s="37" t="s">
        <v>17</v>
      </c>
      <c r="H130" s="35"/>
      <c r="I130" s="37"/>
      <c r="J130" s="16"/>
      <c r="K130" s="16"/>
      <c r="L130" s="16"/>
      <c r="M130" s="16"/>
      <c r="N130" s="16"/>
      <c r="O130" s="146"/>
    </row>
    <row r="131" spans="1:15" s="14" customFormat="1" ht="45" customHeight="1" x14ac:dyDescent="0.25">
      <c r="A131" s="19"/>
      <c r="B131" s="19"/>
      <c r="C131" s="146"/>
      <c r="D131" s="16" t="s">
        <v>285</v>
      </c>
      <c r="E131" s="16" t="s">
        <v>291</v>
      </c>
      <c r="F131" s="35" t="s">
        <v>17</v>
      </c>
      <c r="G131" s="37" t="s">
        <v>17</v>
      </c>
      <c r="H131" s="35"/>
      <c r="I131" s="37">
        <f>+'[1]форма 10'!E64</f>
        <v>0</v>
      </c>
      <c r="J131" s="15" t="s">
        <v>17</v>
      </c>
      <c r="K131" s="15" t="s">
        <v>17</v>
      </c>
      <c r="L131" s="15" t="s">
        <v>17</v>
      </c>
      <c r="M131" s="15" t="s">
        <v>17</v>
      </c>
      <c r="N131" s="15" t="s">
        <v>17</v>
      </c>
      <c r="O131" s="146"/>
    </row>
    <row r="132" spans="1:15" s="14" customFormat="1" ht="45" customHeight="1" x14ac:dyDescent="0.25">
      <c r="A132" s="19"/>
      <c r="B132" s="19"/>
      <c r="C132" s="146"/>
      <c r="D132" s="16" t="s">
        <v>106</v>
      </c>
      <c r="E132" s="16" t="s">
        <v>291</v>
      </c>
      <c r="F132" s="35" t="s">
        <v>17</v>
      </c>
      <c r="G132" s="37" t="s">
        <v>17</v>
      </c>
      <c r="H132" s="35"/>
      <c r="I132" s="37">
        <f>+'[1]форма 10'!E73</f>
        <v>0</v>
      </c>
      <c r="J132" s="15">
        <f>+'[1]форма 10'!A70</f>
        <v>0</v>
      </c>
      <c r="K132" s="15"/>
      <c r="L132" s="15">
        <f>+'[1]форма 10'!B70</f>
        <v>0</v>
      </c>
      <c r="M132" s="15">
        <f>+'[1]форма 10'!C70</f>
        <v>0</v>
      </c>
      <c r="N132" s="15">
        <f>+'[1]форма 10'!E74</f>
        <v>0</v>
      </c>
      <c r="O132" s="146"/>
    </row>
    <row r="133" spans="1:15" s="14" customFormat="1" ht="45" customHeight="1" x14ac:dyDescent="0.25">
      <c r="A133" s="19"/>
      <c r="B133" s="19"/>
      <c r="C133" s="146" t="s">
        <v>121</v>
      </c>
      <c r="D133" s="16" t="s">
        <v>283</v>
      </c>
      <c r="E133" s="16" t="s">
        <v>31</v>
      </c>
      <c r="F133" s="35" t="s">
        <v>17</v>
      </c>
      <c r="G133" s="37" t="s">
        <v>17</v>
      </c>
      <c r="H133" s="35"/>
      <c r="I133" s="37">
        <f>+'[1]форма 10'!C67</f>
        <v>0</v>
      </c>
      <c r="J133" s="15" t="s">
        <v>17</v>
      </c>
      <c r="K133" s="15" t="s">
        <v>17</v>
      </c>
      <c r="L133" s="15" t="s">
        <v>17</v>
      </c>
      <c r="M133" s="15" t="s">
        <v>17</v>
      </c>
      <c r="N133" s="15">
        <f>+'[1]форма 10'!E69</f>
        <v>0</v>
      </c>
      <c r="O133" s="146"/>
    </row>
    <row r="134" spans="1:15" s="14" customFormat="1" ht="45" customHeight="1" x14ac:dyDescent="0.25">
      <c r="A134" s="19"/>
      <c r="B134" s="19"/>
      <c r="C134" s="146"/>
      <c r="D134" s="16" t="s">
        <v>104</v>
      </c>
      <c r="E134" s="16" t="s">
        <v>291</v>
      </c>
      <c r="F134" s="35" t="s">
        <v>17</v>
      </c>
      <c r="G134" s="37" t="s">
        <v>17</v>
      </c>
      <c r="H134" s="35"/>
      <c r="I134" s="37"/>
      <c r="J134" s="16"/>
      <c r="K134" s="16"/>
      <c r="L134" s="16"/>
      <c r="M134" s="16"/>
      <c r="N134" s="16"/>
      <c r="O134" s="146"/>
    </row>
    <row r="135" spans="1:15" s="14" customFormat="1" ht="45" customHeight="1" x14ac:dyDescent="0.25">
      <c r="A135" s="19"/>
      <c r="B135" s="19"/>
      <c r="C135" s="146"/>
      <c r="D135" s="16" t="s">
        <v>284</v>
      </c>
      <c r="E135" s="16" t="s">
        <v>31</v>
      </c>
      <c r="F135" s="35" t="s">
        <v>17</v>
      </c>
      <c r="G135" s="37" t="s">
        <v>17</v>
      </c>
      <c r="H135" s="35"/>
      <c r="I135" s="37"/>
      <c r="J135" s="16"/>
      <c r="K135" s="16"/>
      <c r="L135" s="16"/>
      <c r="M135" s="16"/>
      <c r="N135" s="16"/>
      <c r="O135" s="146"/>
    </row>
    <row r="136" spans="1:15" s="14" customFormat="1" ht="45" customHeight="1" x14ac:dyDescent="0.25">
      <c r="A136" s="19"/>
      <c r="B136" s="19"/>
      <c r="C136" s="146"/>
      <c r="D136" s="16" t="s">
        <v>285</v>
      </c>
      <c r="E136" s="16" t="s">
        <v>291</v>
      </c>
      <c r="F136" s="35" t="s">
        <v>17</v>
      </c>
      <c r="G136" s="37" t="s">
        <v>17</v>
      </c>
      <c r="H136" s="35"/>
      <c r="I136" s="37">
        <f>+'[1]форма 10'!E67</f>
        <v>0</v>
      </c>
      <c r="J136" s="15" t="s">
        <v>17</v>
      </c>
      <c r="K136" s="15" t="s">
        <v>17</v>
      </c>
      <c r="L136" s="15" t="s">
        <v>17</v>
      </c>
      <c r="M136" s="15" t="s">
        <v>17</v>
      </c>
      <c r="N136" s="15" t="s">
        <v>17</v>
      </c>
      <c r="O136" s="146"/>
    </row>
    <row r="137" spans="1:15" s="14" customFormat="1" ht="45" customHeight="1" x14ac:dyDescent="0.25">
      <c r="A137" s="19"/>
      <c r="B137" s="19"/>
      <c r="C137" s="146"/>
      <c r="D137" s="16" t="s">
        <v>106</v>
      </c>
      <c r="E137" s="16" t="s">
        <v>291</v>
      </c>
      <c r="F137" s="35" t="s">
        <v>17</v>
      </c>
      <c r="G137" s="37" t="s">
        <v>17</v>
      </c>
      <c r="H137" s="35"/>
      <c r="I137" s="37">
        <f>+'[1]форма 10'!E76</f>
        <v>0</v>
      </c>
      <c r="J137" s="15">
        <f>+'[1]форма 10'!A73</f>
        <v>0</v>
      </c>
      <c r="K137" s="15"/>
      <c r="L137" s="15">
        <f>+'[1]форма 10'!B73</f>
        <v>0</v>
      </c>
      <c r="M137" s="15">
        <f>+'[1]форма 10'!C73</f>
        <v>0</v>
      </c>
      <c r="N137" s="15">
        <f>+'[1]форма 10'!E77</f>
        <v>0</v>
      </c>
      <c r="O137" s="146"/>
    </row>
    <row r="138" spans="1:15" s="14" customFormat="1" ht="45" customHeight="1" x14ac:dyDescent="0.25">
      <c r="A138" s="19"/>
      <c r="B138" s="19"/>
      <c r="C138" s="146" t="s">
        <v>122</v>
      </c>
      <c r="D138" s="16" t="s">
        <v>283</v>
      </c>
      <c r="E138" s="16" t="s">
        <v>31</v>
      </c>
      <c r="F138" s="35" t="s">
        <v>17</v>
      </c>
      <c r="G138" s="37" t="s">
        <v>17</v>
      </c>
      <c r="H138" s="35"/>
      <c r="I138" s="37">
        <f>+'[1]форма 10'!C70</f>
        <v>0</v>
      </c>
      <c r="J138" s="15" t="s">
        <v>17</v>
      </c>
      <c r="K138" s="15" t="s">
        <v>17</v>
      </c>
      <c r="L138" s="15" t="s">
        <v>17</v>
      </c>
      <c r="M138" s="15" t="s">
        <v>17</v>
      </c>
      <c r="N138" s="15">
        <f>+'[1]форма 10'!E72</f>
        <v>0</v>
      </c>
      <c r="O138" s="146"/>
    </row>
    <row r="139" spans="1:15" s="14" customFormat="1" ht="45" customHeight="1" x14ac:dyDescent="0.25">
      <c r="A139" s="19"/>
      <c r="B139" s="19"/>
      <c r="C139" s="146"/>
      <c r="D139" s="16" t="s">
        <v>104</v>
      </c>
      <c r="E139" s="16" t="s">
        <v>291</v>
      </c>
      <c r="F139" s="35" t="s">
        <v>17</v>
      </c>
      <c r="G139" s="37" t="s">
        <v>17</v>
      </c>
      <c r="H139" s="35"/>
      <c r="I139" s="37"/>
      <c r="J139" s="16"/>
      <c r="K139" s="16"/>
      <c r="L139" s="16"/>
      <c r="M139" s="16"/>
      <c r="N139" s="16"/>
      <c r="O139" s="146"/>
    </row>
    <row r="140" spans="1:15" s="14" customFormat="1" ht="45" customHeight="1" x14ac:dyDescent="0.25">
      <c r="A140" s="19"/>
      <c r="B140" s="19"/>
      <c r="C140" s="146"/>
      <c r="D140" s="16" t="s">
        <v>284</v>
      </c>
      <c r="E140" s="16" t="s">
        <v>31</v>
      </c>
      <c r="F140" s="35" t="s">
        <v>17</v>
      </c>
      <c r="G140" s="37" t="s">
        <v>17</v>
      </c>
      <c r="H140" s="35"/>
      <c r="I140" s="37"/>
      <c r="J140" s="16"/>
      <c r="K140" s="16"/>
      <c r="L140" s="16"/>
      <c r="M140" s="16"/>
      <c r="N140" s="16"/>
      <c r="O140" s="146"/>
    </row>
    <row r="141" spans="1:15" s="14" customFormat="1" ht="45" customHeight="1" x14ac:dyDescent="0.25">
      <c r="A141" s="19"/>
      <c r="B141" s="19"/>
      <c r="C141" s="146"/>
      <c r="D141" s="16" t="s">
        <v>285</v>
      </c>
      <c r="E141" s="16" t="s">
        <v>291</v>
      </c>
      <c r="F141" s="35" t="s">
        <v>17</v>
      </c>
      <c r="G141" s="37" t="s">
        <v>17</v>
      </c>
      <c r="H141" s="35"/>
      <c r="I141" s="37">
        <f>+'[1]форма 10'!E70</f>
        <v>0</v>
      </c>
      <c r="J141" s="15" t="s">
        <v>17</v>
      </c>
      <c r="K141" s="15" t="s">
        <v>17</v>
      </c>
      <c r="L141" s="15" t="s">
        <v>17</v>
      </c>
      <c r="M141" s="15" t="s">
        <v>17</v>
      </c>
      <c r="N141" s="15" t="s">
        <v>17</v>
      </c>
      <c r="O141" s="146"/>
    </row>
    <row r="142" spans="1:15" s="14" customFormat="1" ht="45" customHeight="1" x14ac:dyDescent="0.25">
      <c r="A142" s="19"/>
      <c r="B142" s="19"/>
      <c r="C142" s="146"/>
      <c r="D142" s="16" t="s">
        <v>106</v>
      </c>
      <c r="E142" s="16" t="s">
        <v>291</v>
      </c>
      <c r="F142" s="35" t="s">
        <v>17</v>
      </c>
      <c r="G142" s="37" t="s">
        <v>17</v>
      </c>
      <c r="H142" s="35"/>
      <c r="I142" s="37">
        <f>+'[1]форма 10'!E79</f>
        <v>0</v>
      </c>
      <c r="J142" s="15">
        <f>+'[1]форма 10'!A76</f>
        <v>0</v>
      </c>
      <c r="K142" s="15"/>
      <c r="L142" s="15">
        <f>+'[1]форма 10'!B76</f>
        <v>0</v>
      </c>
      <c r="M142" s="15">
        <f>+'[1]форма 10'!C76</f>
        <v>0</v>
      </c>
      <c r="N142" s="15">
        <f>+'[1]форма 10'!E80</f>
        <v>0</v>
      </c>
      <c r="O142" s="146"/>
    </row>
    <row r="143" spans="1:15" s="14" customFormat="1" ht="45" customHeight="1" x14ac:dyDescent="0.25">
      <c r="A143" s="19"/>
      <c r="B143" s="19"/>
      <c r="C143" s="146" t="s">
        <v>123</v>
      </c>
      <c r="D143" s="16" t="s">
        <v>283</v>
      </c>
      <c r="E143" s="16" t="s">
        <v>31</v>
      </c>
      <c r="F143" s="35" t="s">
        <v>17</v>
      </c>
      <c r="G143" s="37" t="s">
        <v>17</v>
      </c>
      <c r="H143" s="35"/>
      <c r="I143" s="37">
        <f>+'[1]форма 10'!C73</f>
        <v>0</v>
      </c>
      <c r="J143" s="15" t="s">
        <v>17</v>
      </c>
      <c r="K143" s="15" t="s">
        <v>17</v>
      </c>
      <c r="L143" s="15" t="s">
        <v>17</v>
      </c>
      <c r="M143" s="15" t="s">
        <v>17</v>
      </c>
      <c r="N143" s="15">
        <f>+'[1]форма 10'!E75</f>
        <v>0</v>
      </c>
      <c r="O143" s="146"/>
    </row>
    <row r="144" spans="1:15" s="14" customFormat="1" ht="45" customHeight="1" x14ac:dyDescent="0.25">
      <c r="A144" s="19"/>
      <c r="B144" s="19"/>
      <c r="C144" s="146"/>
      <c r="D144" s="16" t="s">
        <v>104</v>
      </c>
      <c r="E144" s="16" t="s">
        <v>291</v>
      </c>
      <c r="F144" s="35" t="s">
        <v>17</v>
      </c>
      <c r="G144" s="37" t="s">
        <v>17</v>
      </c>
      <c r="H144" s="35"/>
      <c r="I144" s="37"/>
      <c r="J144" s="16"/>
      <c r="K144" s="16"/>
      <c r="L144" s="16"/>
      <c r="M144" s="16"/>
      <c r="N144" s="16"/>
      <c r="O144" s="146"/>
    </row>
    <row r="145" spans="1:15" s="14" customFormat="1" ht="45" customHeight="1" x14ac:dyDescent="0.25">
      <c r="A145" s="19"/>
      <c r="B145" s="19"/>
      <c r="C145" s="146"/>
      <c r="D145" s="16" t="s">
        <v>284</v>
      </c>
      <c r="E145" s="16" t="s">
        <v>31</v>
      </c>
      <c r="F145" s="35" t="s">
        <v>17</v>
      </c>
      <c r="G145" s="37" t="s">
        <v>17</v>
      </c>
      <c r="H145" s="35"/>
      <c r="I145" s="37"/>
      <c r="J145" s="16"/>
      <c r="K145" s="16"/>
      <c r="L145" s="16"/>
      <c r="M145" s="16"/>
      <c r="N145" s="16"/>
      <c r="O145" s="146"/>
    </row>
    <row r="146" spans="1:15" s="14" customFormat="1" ht="45" customHeight="1" x14ac:dyDescent="0.25">
      <c r="A146" s="19"/>
      <c r="B146" s="19"/>
      <c r="C146" s="146"/>
      <c r="D146" s="16" t="s">
        <v>285</v>
      </c>
      <c r="E146" s="16" t="s">
        <v>291</v>
      </c>
      <c r="F146" s="35" t="s">
        <v>17</v>
      </c>
      <c r="G146" s="37" t="s">
        <v>17</v>
      </c>
      <c r="H146" s="35"/>
      <c r="I146" s="37">
        <f>+'[1]форма 10'!E73</f>
        <v>0</v>
      </c>
      <c r="J146" s="15" t="s">
        <v>17</v>
      </c>
      <c r="K146" s="15" t="s">
        <v>17</v>
      </c>
      <c r="L146" s="15" t="s">
        <v>17</v>
      </c>
      <c r="M146" s="15" t="s">
        <v>17</v>
      </c>
      <c r="N146" s="15" t="s">
        <v>17</v>
      </c>
      <c r="O146" s="146"/>
    </row>
    <row r="147" spans="1:15" s="14" customFormat="1" ht="45" customHeight="1" x14ac:dyDescent="0.25">
      <c r="A147" s="19"/>
      <c r="B147" s="19"/>
      <c r="C147" s="146"/>
      <c r="D147" s="16" t="s">
        <v>106</v>
      </c>
      <c r="E147" s="16" t="s">
        <v>291</v>
      </c>
      <c r="F147" s="35" t="s">
        <v>17</v>
      </c>
      <c r="G147" s="37" t="s">
        <v>17</v>
      </c>
      <c r="H147" s="35"/>
      <c r="I147" s="37">
        <f>+'[1]форма 10'!E82</f>
        <v>0</v>
      </c>
      <c r="J147" s="15">
        <f>+'[1]форма 10'!A79</f>
        <v>0</v>
      </c>
      <c r="K147" s="15"/>
      <c r="L147" s="15">
        <f>+'[1]форма 10'!B79</f>
        <v>0</v>
      </c>
      <c r="M147" s="15">
        <f>+'[1]форма 10'!C79</f>
        <v>0</v>
      </c>
      <c r="N147" s="15">
        <f>+'[1]форма 10'!E83</f>
        <v>0</v>
      </c>
      <c r="O147" s="146"/>
    </row>
    <row r="148" spans="1:15" s="14" customFormat="1" ht="45" customHeight="1" x14ac:dyDescent="0.25">
      <c r="A148" s="19"/>
      <c r="B148" s="19"/>
      <c r="C148" s="146" t="s">
        <v>124</v>
      </c>
      <c r="D148" s="16" t="s">
        <v>283</v>
      </c>
      <c r="E148" s="16" t="s">
        <v>31</v>
      </c>
      <c r="F148" s="35" t="s">
        <v>17</v>
      </c>
      <c r="G148" s="37" t="s">
        <v>17</v>
      </c>
      <c r="H148" s="35"/>
      <c r="I148" s="37">
        <f>+'[1]форма 10'!C76</f>
        <v>0</v>
      </c>
      <c r="J148" s="15" t="s">
        <v>17</v>
      </c>
      <c r="K148" s="15" t="s">
        <v>17</v>
      </c>
      <c r="L148" s="15" t="s">
        <v>17</v>
      </c>
      <c r="M148" s="15" t="s">
        <v>17</v>
      </c>
      <c r="N148" s="15">
        <f>+'[1]форма 10'!E78</f>
        <v>0</v>
      </c>
      <c r="O148" s="146"/>
    </row>
    <row r="149" spans="1:15" s="14" customFormat="1" ht="45" customHeight="1" x14ac:dyDescent="0.25">
      <c r="A149" s="19"/>
      <c r="B149" s="19"/>
      <c r="C149" s="146"/>
      <c r="D149" s="16" t="s">
        <v>104</v>
      </c>
      <c r="E149" s="16" t="s">
        <v>291</v>
      </c>
      <c r="F149" s="35" t="s">
        <v>17</v>
      </c>
      <c r="G149" s="37" t="s">
        <v>17</v>
      </c>
      <c r="H149" s="35"/>
      <c r="I149" s="37"/>
      <c r="J149" s="16"/>
      <c r="K149" s="16"/>
      <c r="L149" s="16"/>
      <c r="M149" s="16"/>
      <c r="N149" s="16"/>
      <c r="O149" s="146"/>
    </row>
    <row r="150" spans="1:15" s="14" customFormat="1" ht="45" customHeight="1" x14ac:dyDescent="0.25">
      <c r="A150" s="19"/>
      <c r="B150" s="19"/>
      <c r="C150" s="146"/>
      <c r="D150" s="16" t="s">
        <v>284</v>
      </c>
      <c r="E150" s="16" t="s">
        <v>31</v>
      </c>
      <c r="F150" s="35" t="s">
        <v>17</v>
      </c>
      <c r="G150" s="37" t="s">
        <v>17</v>
      </c>
      <c r="H150" s="35"/>
      <c r="I150" s="37"/>
      <c r="J150" s="16"/>
      <c r="K150" s="16"/>
      <c r="L150" s="16"/>
      <c r="M150" s="16"/>
      <c r="N150" s="16"/>
      <c r="O150" s="146"/>
    </row>
    <row r="151" spans="1:15" s="14" customFormat="1" ht="45" customHeight="1" x14ac:dyDescent="0.25">
      <c r="A151" s="19"/>
      <c r="B151" s="19"/>
      <c r="C151" s="146"/>
      <c r="D151" s="16" t="s">
        <v>285</v>
      </c>
      <c r="E151" s="16" t="s">
        <v>291</v>
      </c>
      <c r="F151" s="35" t="s">
        <v>17</v>
      </c>
      <c r="G151" s="37" t="s">
        <v>17</v>
      </c>
      <c r="H151" s="35"/>
      <c r="I151" s="37">
        <f>+'[1]форма 10'!E76</f>
        <v>0</v>
      </c>
      <c r="J151" s="15" t="s">
        <v>17</v>
      </c>
      <c r="K151" s="15" t="s">
        <v>17</v>
      </c>
      <c r="L151" s="15" t="s">
        <v>17</v>
      </c>
      <c r="M151" s="15" t="s">
        <v>17</v>
      </c>
      <c r="N151" s="15" t="s">
        <v>17</v>
      </c>
      <c r="O151" s="146"/>
    </row>
    <row r="152" spans="1:15" s="14" customFormat="1" ht="45" customHeight="1" x14ac:dyDescent="0.25">
      <c r="A152" s="19"/>
      <c r="B152" s="19"/>
      <c r="C152" s="146"/>
      <c r="D152" s="16" t="s">
        <v>106</v>
      </c>
      <c r="E152" s="16" t="s">
        <v>291</v>
      </c>
      <c r="F152" s="35" t="s">
        <v>17</v>
      </c>
      <c r="G152" s="37" t="s">
        <v>17</v>
      </c>
      <c r="H152" s="35"/>
      <c r="I152" s="37">
        <f>+'[1]форма 10'!E85</f>
        <v>0</v>
      </c>
      <c r="J152" s="15">
        <f>+'[1]форма 10'!A82</f>
        <v>0</v>
      </c>
      <c r="K152" s="15"/>
      <c r="L152" s="15">
        <f>+'[1]форма 10'!B82</f>
        <v>0</v>
      </c>
      <c r="M152" s="15">
        <f>+'[1]форма 10'!C82</f>
        <v>0</v>
      </c>
      <c r="N152" s="15">
        <f>+'[1]форма 10'!E86</f>
        <v>0</v>
      </c>
      <c r="O152" s="146"/>
    </row>
    <row r="153" spans="1:15" s="14" customFormat="1" ht="45" customHeight="1" x14ac:dyDescent="0.25">
      <c r="A153" s="19"/>
      <c r="B153" s="19"/>
      <c r="C153" s="146" t="s">
        <v>38</v>
      </c>
      <c r="D153" s="16" t="s">
        <v>283</v>
      </c>
      <c r="E153" s="16" t="s">
        <v>31</v>
      </c>
      <c r="F153" s="35" t="s">
        <v>17</v>
      </c>
      <c r="G153" s="37" t="s">
        <v>17</v>
      </c>
      <c r="H153" s="35"/>
      <c r="I153" s="37">
        <f>+'[1]форма 10'!C79</f>
        <v>0</v>
      </c>
      <c r="J153" s="15" t="s">
        <v>17</v>
      </c>
      <c r="K153" s="15" t="s">
        <v>17</v>
      </c>
      <c r="L153" s="15" t="s">
        <v>17</v>
      </c>
      <c r="M153" s="15" t="s">
        <v>17</v>
      </c>
      <c r="N153" s="15">
        <f>+'[1]форма 10'!E81</f>
        <v>0</v>
      </c>
      <c r="O153" s="146"/>
    </row>
    <row r="154" spans="1:15" s="14" customFormat="1" ht="45" customHeight="1" x14ac:dyDescent="0.25">
      <c r="A154" s="19"/>
      <c r="B154" s="19"/>
      <c r="C154" s="146"/>
      <c r="D154" s="16" t="s">
        <v>104</v>
      </c>
      <c r="E154" s="16" t="s">
        <v>291</v>
      </c>
      <c r="F154" s="35" t="s">
        <v>17</v>
      </c>
      <c r="G154" s="37" t="s">
        <v>17</v>
      </c>
      <c r="H154" s="35"/>
      <c r="I154" s="37"/>
      <c r="J154" s="16"/>
      <c r="K154" s="16"/>
      <c r="L154" s="16"/>
      <c r="M154" s="16"/>
      <c r="N154" s="16"/>
      <c r="O154" s="146"/>
    </row>
    <row r="155" spans="1:15" s="14" customFormat="1" ht="45" customHeight="1" x14ac:dyDescent="0.25">
      <c r="A155" s="19"/>
      <c r="B155" s="19"/>
      <c r="C155" s="146"/>
      <c r="D155" s="16" t="s">
        <v>284</v>
      </c>
      <c r="E155" s="16" t="s">
        <v>31</v>
      </c>
      <c r="F155" s="35" t="s">
        <v>17</v>
      </c>
      <c r="G155" s="37" t="s">
        <v>17</v>
      </c>
      <c r="H155" s="35"/>
      <c r="I155" s="37"/>
      <c r="J155" s="16"/>
      <c r="K155" s="16"/>
      <c r="L155" s="16"/>
      <c r="M155" s="16"/>
      <c r="N155" s="16"/>
      <c r="O155" s="146"/>
    </row>
    <row r="156" spans="1:15" s="14" customFormat="1" ht="45" customHeight="1" x14ac:dyDescent="0.25">
      <c r="A156" s="19"/>
      <c r="B156" s="19"/>
      <c r="C156" s="146"/>
      <c r="D156" s="16" t="s">
        <v>285</v>
      </c>
      <c r="E156" s="16" t="s">
        <v>291</v>
      </c>
      <c r="F156" s="35" t="s">
        <v>17</v>
      </c>
      <c r="G156" s="37" t="s">
        <v>17</v>
      </c>
      <c r="H156" s="35"/>
      <c r="I156" s="37">
        <f>+'[1]форма 10'!E79</f>
        <v>0</v>
      </c>
      <c r="J156" s="15" t="s">
        <v>17</v>
      </c>
      <c r="K156" s="15" t="s">
        <v>17</v>
      </c>
      <c r="L156" s="15" t="s">
        <v>17</v>
      </c>
      <c r="M156" s="15" t="s">
        <v>17</v>
      </c>
      <c r="N156" s="15" t="s">
        <v>17</v>
      </c>
      <c r="O156" s="146"/>
    </row>
    <row r="157" spans="1:15" s="14" customFormat="1" ht="45" customHeight="1" x14ac:dyDescent="0.25">
      <c r="A157" s="19"/>
      <c r="B157" s="19"/>
      <c r="C157" s="146"/>
      <c r="D157" s="16" t="s">
        <v>106</v>
      </c>
      <c r="E157" s="16" t="s">
        <v>291</v>
      </c>
      <c r="F157" s="35" t="s">
        <v>17</v>
      </c>
      <c r="G157" s="37" t="s">
        <v>17</v>
      </c>
      <c r="H157" s="35"/>
      <c r="I157" s="37">
        <f>+'[1]форма 10'!E88</f>
        <v>0</v>
      </c>
      <c r="J157" s="15">
        <f>+'[1]форма 10'!A85</f>
        <v>0</v>
      </c>
      <c r="K157" s="15"/>
      <c r="L157" s="15">
        <f>+'[1]форма 10'!B85</f>
        <v>0</v>
      </c>
      <c r="M157" s="15">
        <f>+'[1]форма 10'!C85</f>
        <v>0</v>
      </c>
      <c r="N157" s="15">
        <f>+'[1]форма 10'!E89</f>
        <v>0</v>
      </c>
      <c r="O157" s="146"/>
    </row>
    <row r="158" spans="1:15" s="14" customFormat="1" ht="45" customHeight="1" x14ac:dyDescent="0.25">
      <c r="A158" s="19"/>
      <c r="B158" s="19"/>
      <c r="C158" s="146" t="s">
        <v>125</v>
      </c>
      <c r="D158" s="16" t="s">
        <v>283</v>
      </c>
      <c r="E158" s="16" t="s">
        <v>31</v>
      </c>
      <c r="F158" s="35" t="s">
        <v>17</v>
      </c>
      <c r="G158" s="37" t="s">
        <v>17</v>
      </c>
      <c r="H158" s="35"/>
      <c r="I158" s="37">
        <f>+'[1]форма 10'!C82</f>
        <v>0</v>
      </c>
      <c r="J158" s="15" t="s">
        <v>17</v>
      </c>
      <c r="K158" s="15" t="s">
        <v>17</v>
      </c>
      <c r="L158" s="15" t="s">
        <v>17</v>
      </c>
      <c r="M158" s="15" t="s">
        <v>17</v>
      </c>
      <c r="N158" s="15">
        <f>+'[1]форма 10'!E84</f>
        <v>0</v>
      </c>
      <c r="O158" s="146"/>
    </row>
    <row r="159" spans="1:15" s="14" customFormat="1" ht="45" customHeight="1" x14ac:dyDescent="0.25">
      <c r="A159" s="19"/>
      <c r="B159" s="19"/>
      <c r="C159" s="146"/>
      <c r="D159" s="16" t="s">
        <v>104</v>
      </c>
      <c r="E159" s="16" t="s">
        <v>291</v>
      </c>
      <c r="F159" s="35" t="s">
        <v>17</v>
      </c>
      <c r="G159" s="37" t="s">
        <v>17</v>
      </c>
      <c r="H159" s="35"/>
      <c r="I159" s="37"/>
      <c r="J159" s="16"/>
      <c r="K159" s="16"/>
      <c r="L159" s="16"/>
      <c r="M159" s="16"/>
      <c r="N159" s="16"/>
      <c r="O159" s="146"/>
    </row>
    <row r="160" spans="1:15" s="14" customFormat="1" ht="45" customHeight="1" x14ac:dyDescent="0.25">
      <c r="A160" s="19"/>
      <c r="B160" s="19"/>
      <c r="C160" s="146"/>
      <c r="D160" s="16" t="s">
        <v>284</v>
      </c>
      <c r="E160" s="16" t="s">
        <v>31</v>
      </c>
      <c r="F160" s="35" t="s">
        <v>17</v>
      </c>
      <c r="G160" s="37" t="s">
        <v>17</v>
      </c>
      <c r="H160" s="35"/>
      <c r="I160" s="37"/>
      <c r="J160" s="16"/>
      <c r="K160" s="16"/>
      <c r="L160" s="16"/>
      <c r="M160" s="16"/>
      <c r="N160" s="16"/>
      <c r="O160" s="146"/>
    </row>
    <row r="161" spans="1:15" s="14" customFormat="1" ht="45" customHeight="1" x14ac:dyDescent="0.25">
      <c r="A161" s="19"/>
      <c r="B161" s="19"/>
      <c r="C161" s="146"/>
      <c r="D161" s="16" t="s">
        <v>285</v>
      </c>
      <c r="E161" s="16" t="s">
        <v>291</v>
      </c>
      <c r="F161" s="35" t="s">
        <v>17</v>
      </c>
      <c r="G161" s="37" t="s">
        <v>17</v>
      </c>
      <c r="H161" s="35"/>
      <c r="I161" s="37">
        <f>+'[1]форма 10'!E82</f>
        <v>0</v>
      </c>
      <c r="J161" s="15" t="s">
        <v>17</v>
      </c>
      <c r="K161" s="15" t="s">
        <v>17</v>
      </c>
      <c r="L161" s="15" t="s">
        <v>17</v>
      </c>
      <c r="M161" s="15" t="s">
        <v>17</v>
      </c>
      <c r="N161" s="15" t="s">
        <v>17</v>
      </c>
      <c r="O161" s="146"/>
    </row>
    <row r="162" spans="1:15" s="14" customFormat="1" ht="48.75" customHeight="1" x14ac:dyDescent="0.25">
      <c r="A162" s="19"/>
      <c r="B162" s="19"/>
      <c r="C162" s="146"/>
      <c r="D162" s="16" t="s">
        <v>106</v>
      </c>
      <c r="E162" s="16" t="s">
        <v>291</v>
      </c>
      <c r="F162" s="35" t="s">
        <v>17</v>
      </c>
      <c r="G162" s="37" t="s">
        <v>17</v>
      </c>
      <c r="H162" s="35"/>
      <c r="I162" s="37">
        <f>+'[1]форма 10'!E91</f>
        <v>0</v>
      </c>
      <c r="J162" s="15">
        <f>+'[1]форма 10'!A88</f>
        <v>0</v>
      </c>
      <c r="K162" s="15"/>
      <c r="L162" s="15">
        <f>+'[1]форма 10'!B88</f>
        <v>0</v>
      </c>
      <c r="M162" s="15">
        <f>+'[1]форма 10'!C88</f>
        <v>0</v>
      </c>
      <c r="N162" s="15">
        <f>+'[1]форма 10'!E92</f>
        <v>0</v>
      </c>
      <c r="O162" s="146"/>
    </row>
    <row r="163" spans="1:15" s="14" customFormat="1" ht="123" customHeight="1" x14ac:dyDescent="0.25">
      <c r="A163" s="16" t="s">
        <v>126</v>
      </c>
      <c r="B163" s="16" t="s">
        <v>127</v>
      </c>
      <c r="C163" s="16" t="s">
        <v>128</v>
      </c>
      <c r="D163" s="16" t="s">
        <v>129</v>
      </c>
      <c r="E163" s="16" t="s">
        <v>66</v>
      </c>
      <c r="F163" s="35" t="s">
        <v>17</v>
      </c>
      <c r="G163" s="37" t="s">
        <v>67</v>
      </c>
      <c r="H163" s="35" t="s">
        <v>17</v>
      </c>
      <c r="I163" s="37" t="str">
        <f>+'форма 11'!G10</f>
        <v>да</v>
      </c>
      <c r="J163" s="16" t="s">
        <v>17</v>
      </c>
      <c r="K163" s="16" t="s">
        <v>17</v>
      </c>
      <c r="L163" s="16" t="s">
        <v>17</v>
      </c>
      <c r="M163" s="16" t="s">
        <v>17</v>
      </c>
      <c r="N163" s="16" t="str">
        <f>+'форма 11'!H10</f>
        <v>пояснения</v>
      </c>
      <c r="O163" s="16"/>
    </row>
    <row r="164" spans="1:15" s="14" customFormat="1" ht="123" customHeight="1" x14ac:dyDescent="0.25">
      <c r="A164" s="16" t="s">
        <v>126</v>
      </c>
      <c r="B164" s="16" t="s">
        <v>127</v>
      </c>
      <c r="C164" s="16" t="s">
        <v>128</v>
      </c>
      <c r="D164" s="16" t="s">
        <v>129</v>
      </c>
      <c r="E164" s="16" t="s">
        <v>66</v>
      </c>
      <c r="F164" s="35" t="s">
        <v>17</v>
      </c>
      <c r="G164" s="37" t="s">
        <v>67</v>
      </c>
      <c r="H164" s="35" t="s">
        <v>17</v>
      </c>
      <c r="I164" s="37" t="str">
        <f>+'форма 11'!G7</f>
        <v>да</v>
      </c>
      <c r="J164" s="16">
        <f>+'форма 11'!B7</f>
        <v>0</v>
      </c>
      <c r="K164" s="16">
        <f>+'форма 11'!C7</f>
        <v>0</v>
      </c>
      <c r="L164" s="16">
        <f>+'форма 11'!D7</f>
        <v>0</v>
      </c>
      <c r="M164" s="16">
        <f>+'форма 11'!E7</f>
        <v>0</v>
      </c>
      <c r="N164" s="16" t="s">
        <v>17</v>
      </c>
      <c r="O164" s="16"/>
    </row>
    <row r="165" spans="1:15" s="14" customFormat="1" ht="123" customHeight="1" x14ac:dyDescent="0.25">
      <c r="A165" s="16" t="s">
        <v>126</v>
      </c>
      <c r="B165" s="16" t="s">
        <v>127</v>
      </c>
      <c r="C165" s="16" t="s">
        <v>128</v>
      </c>
      <c r="D165" s="16" t="s">
        <v>129</v>
      </c>
      <c r="E165" s="16" t="s">
        <v>66</v>
      </c>
      <c r="F165" s="35" t="s">
        <v>17</v>
      </c>
      <c r="G165" s="37" t="s">
        <v>67</v>
      </c>
      <c r="H165" s="35" t="s">
        <v>17</v>
      </c>
      <c r="I165" s="37" t="str">
        <f>+'форма 11'!G8</f>
        <v>да</v>
      </c>
      <c r="J165" s="16">
        <f>+'форма 11'!B8</f>
        <v>0</v>
      </c>
      <c r="K165" s="16">
        <f>+'форма 11'!C8</f>
        <v>0</v>
      </c>
      <c r="L165" s="16">
        <f>+'форма 11'!D8</f>
        <v>0</v>
      </c>
      <c r="M165" s="16">
        <f>+'форма 11'!E8</f>
        <v>0</v>
      </c>
      <c r="N165" s="16" t="str">
        <f>+'форма 11'!H9</f>
        <v>Х</v>
      </c>
      <c r="O165" s="16" t="s">
        <v>41</v>
      </c>
    </row>
    <row r="166" spans="1:15" s="14" customFormat="1" ht="123" customHeight="1" x14ac:dyDescent="0.25">
      <c r="A166" s="15" t="s">
        <v>126</v>
      </c>
      <c r="B166" s="15" t="s">
        <v>127</v>
      </c>
      <c r="C166" s="15" t="s">
        <v>128</v>
      </c>
      <c r="D166" s="15" t="s">
        <v>129</v>
      </c>
      <c r="E166" s="15" t="s">
        <v>66</v>
      </c>
      <c r="F166" s="35" t="s">
        <v>17</v>
      </c>
      <c r="G166" s="37" t="s">
        <v>67</v>
      </c>
      <c r="H166" s="35" t="s">
        <v>17</v>
      </c>
      <c r="I166" s="37" t="str">
        <f>+'форма 11'!G9</f>
        <v>да</v>
      </c>
      <c r="J166" s="16">
        <f>+'форма 11'!B9</f>
        <v>0</v>
      </c>
      <c r="K166" s="16">
        <f>+'форма 11'!C9</f>
        <v>0</v>
      </c>
      <c r="L166" s="16">
        <f>+'форма 11'!D9</f>
        <v>0</v>
      </c>
      <c r="M166" s="16">
        <f>+'форма 11'!E9</f>
        <v>0</v>
      </c>
      <c r="N166" s="15" t="str">
        <f>+'форма 11'!H10</f>
        <v>пояснения</v>
      </c>
      <c r="O166" s="15" t="s">
        <v>41</v>
      </c>
    </row>
    <row r="167" spans="1:15" s="14" customFormat="1" ht="15.75" customHeight="1" x14ac:dyDescent="0.25">
      <c r="A167" s="140" t="s">
        <v>130</v>
      </c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2"/>
    </row>
    <row r="168" spans="1:15" s="14" customFormat="1" ht="103.5" customHeight="1" x14ac:dyDescent="0.25">
      <c r="A168" s="146" t="s">
        <v>131</v>
      </c>
      <c r="B168" s="146" t="s">
        <v>132</v>
      </c>
      <c r="C168" s="15" t="s">
        <v>133</v>
      </c>
      <c r="D168" s="15" t="s">
        <v>134</v>
      </c>
      <c r="E168" s="15" t="s">
        <v>96</v>
      </c>
      <c r="F168" s="35">
        <v>100</v>
      </c>
      <c r="G168" s="37" t="s">
        <v>17</v>
      </c>
      <c r="H168" s="35" t="e">
        <f>+(H169+H171+H173+H175)/(H170+H172+H174+H176)</f>
        <v>#DIV/0!</v>
      </c>
      <c r="I168" s="37" t="s">
        <v>17</v>
      </c>
      <c r="J168" s="15" t="s">
        <v>17</v>
      </c>
      <c r="K168" s="15" t="s">
        <v>17</v>
      </c>
      <c r="L168" s="15" t="s">
        <v>17</v>
      </c>
      <c r="M168" s="15" t="s">
        <v>17</v>
      </c>
      <c r="N168" s="15" t="s">
        <v>17</v>
      </c>
      <c r="O168" s="146" t="s">
        <v>41</v>
      </c>
    </row>
    <row r="169" spans="1:15" s="14" customFormat="1" ht="36" customHeight="1" x14ac:dyDescent="0.25">
      <c r="A169" s="146"/>
      <c r="B169" s="146"/>
      <c r="C169" s="16" t="s">
        <v>109</v>
      </c>
      <c r="D169" s="15" t="s">
        <v>135</v>
      </c>
      <c r="E169" s="15" t="s">
        <v>136</v>
      </c>
      <c r="F169" s="35" t="s">
        <v>17</v>
      </c>
      <c r="G169" s="37" t="s">
        <v>17</v>
      </c>
      <c r="H169" s="35">
        <f>+'форма 12'!H9</f>
        <v>0</v>
      </c>
      <c r="I169" s="37" t="s">
        <v>17</v>
      </c>
      <c r="J169" s="15" t="s">
        <v>17</v>
      </c>
      <c r="K169" s="15" t="s">
        <v>17</v>
      </c>
      <c r="L169" s="15" t="s">
        <v>17</v>
      </c>
      <c r="M169" s="15" t="s">
        <v>17</v>
      </c>
      <c r="N169" s="15">
        <f>+'форма 12'!J7</f>
        <v>0</v>
      </c>
      <c r="O169" s="146"/>
    </row>
    <row r="170" spans="1:15" s="14" customFormat="1" ht="36" customHeight="1" x14ac:dyDescent="0.25">
      <c r="A170" s="146"/>
      <c r="B170" s="146"/>
      <c r="C170" s="16" t="s">
        <v>109</v>
      </c>
      <c r="D170" s="15" t="s">
        <v>137</v>
      </c>
      <c r="E170" s="15" t="s">
        <v>136</v>
      </c>
      <c r="F170" s="35" t="s">
        <v>17</v>
      </c>
      <c r="G170" s="37" t="s">
        <v>17</v>
      </c>
      <c r="H170" s="35">
        <f>+'форма 12'!I9</f>
        <v>0</v>
      </c>
      <c r="I170" s="37" t="s">
        <v>17</v>
      </c>
      <c r="J170" s="15" t="s">
        <v>17</v>
      </c>
      <c r="K170" s="15" t="s">
        <v>17</v>
      </c>
      <c r="L170" s="15" t="s">
        <v>17</v>
      </c>
      <c r="M170" s="15" t="s">
        <v>17</v>
      </c>
      <c r="N170" s="15" t="s">
        <v>17</v>
      </c>
      <c r="O170" s="146"/>
    </row>
    <row r="171" spans="1:15" s="14" customFormat="1" ht="36" customHeight="1" x14ac:dyDescent="0.25">
      <c r="A171" s="146"/>
      <c r="B171" s="146"/>
      <c r="C171" s="16" t="s">
        <v>110</v>
      </c>
      <c r="D171" s="15" t="s">
        <v>135</v>
      </c>
      <c r="E171" s="15" t="s">
        <v>136</v>
      </c>
      <c r="F171" s="35" t="s">
        <v>17</v>
      </c>
      <c r="G171" s="37" t="s">
        <v>17</v>
      </c>
      <c r="H171" s="35">
        <f>+'форма 12'!H9</f>
        <v>0</v>
      </c>
      <c r="I171" s="37" t="s">
        <v>17</v>
      </c>
      <c r="J171" s="15" t="s">
        <v>17</v>
      </c>
      <c r="K171" s="15" t="s">
        <v>17</v>
      </c>
      <c r="L171" s="15" t="s">
        <v>17</v>
      </c>
      <c r="M171" s="15" t="s">
        <v>17</v>
      </c>
      <c r="N171" s="15">
        <f>+'форма 12'!J7</f>
        <v>0</v>
      </c>
      <c r="O171" s="146"/>
    </row>
    <row r="172" spans="1:15" s="14" customFormat="1" ht="36" customHeight="1" x14ac:dyDescent="0.25">
      <c r="A172" s="146"/>
      <c r="B172" s="146"/>
      <c r="C172" s="16" t="s">
        <v>110</v>
      </c>
      <c r="D172" s="15" t="s">
        <v>137</v>
      </c>
      <c r="E172" s="15" t="s">
        <v>136</v>
      </c>
      <c r="F172" s="35" t="s">
        <v>17</v>
      </c>
      <c r="G172" s="37" t="s">
        <v>17</v>
      </c>
      <c r="H172" s="35">
        <f>+'форма 12'!I9</f>
        <v>0</v>
      </c>
      <c r="I172" s="37" t="s">
        <v>17</v>
      </c>
      <c r="J172" s="15" t="s">
        <v>17</v>
      </c>
      <c r="K172" s="15" t="s">
        <v>17</v>
      </c>
      <c r="L172" s="15" t="s">
        <v>17</v>
      </c>
      <c r="M172" s="15" t="s">
        <v>17</v>
      </c>
      <c r="N172" s="15" t="s">
        <v>17</v>
      </c>
      <c r="O172" s="146"/>
    </row>
    <row r="173" spans="1:15" s="14" customFormat="1" ht="36" customHeight="1" x14ac:dyDescent="0.25">
      <c r="A173" s="146"/>
      <c r="B173" s="146"/>
      <c r="C173" s="16" t="s">
        <v>119</v>
      </c>
      <c r="D173" s="15" t="s">
        <v>135</v>
      </c>
      <c r="E173" s="15" t="s">
        <v>136</v>
      </c>
      <c r="F173" s="35" t="s">
        <v>17</v>
      </c>
      <c r="G173" s="37" t="s">
        <v>17</v>
      </c>
      <c r="H173" s="35">
        <f>+'форма 12'!H9</f>
        <v>0</v>
      </c>
      <c r="I173" s="37" t="s">
        <v>17</v>
      </c>
      <c r="J173" s="15" t="s">
        <v>17</v>
      </c>
      <c r="K173" s="15" t="s">
        <v>17</v>
      </c>
      <c r="L173" s="15" t="s">
        <v>17</v>
      </c>
      <c r="M173" s="15" t="s">
        <v>17</v>
      </c>
      <c r="N173" s="15">
        <f>+'форма 12'!J7</f>
        <v>0</v>
      </c>
      <c r="O173" s="146"/>
    </row>
    <row r="174" spans="1:15" s="14" customFormat="1" ht="36" customHeight="1" x14ac:dyDescent="0.25">
      <c r="A174" s="146"/>
      <c r="B174" s="146"/>
      <c r="C174" s="16" t="s">
        <v>119</v>
      </c>
      <c r="D174" s="15" t="s">
        <v>137</v>
      </c>
      <c r="E174" s="15" t="s">
        <v>136</v>
      </c>
      <c r="F174" s="35" t="s">
        <v>17</v>
      </c>
      <c r="G174" s="37" t="s">
        <v>17</v>
      </c>
      <c r="H174" s="35">
        <f>+'форма 12'!I9</f>
        <v>0</v>
      </c>
      <c r="I174" s="37" t="s">
        <v>17</v>
      </c>
      <c r="J174" s="15" t="s">
        <v>17</v>
      </c>
      <c r="K174" s="15" t="s">
        <v>17</v>
      </c>
      <c r="L174" s="15" t="s">
        <v>17</v>
      </c>
      <c r="M174" s="15" t="s">
        <v>17</v>
      </c>
      <c r="N174" s="15" t="s">
        <v>17</v>
      </c>
      <c r="O174" s="146"/>
    </row>
    <row r="175" spans="1:15" s="14" customFormat="1" ht="36" customHeight="1" x14ac:dyDescent="0.25">
      <c r="A175" s="146"/>
      <c r="B175" s="146"/>
      <c r="C175" s="16" t="s">
        <v>138</v>
      </c>
      <c r="D175" s="15" t="s">
        <v>135</v>
      </c>
      <c r="E175" s="15" t="s">
        <v>136</v>
      </c>
      <c r="F175" s="35" t="s">
        <v>17</v>
      </c>
      <c r="G175" s="37" t="s">
        <v>17</v>
      </c>
      <c r="H175" s="35">
        <f>+'форма 12'!H9</f>
        <v>0</v>
      </c>
      <c r="I175" s="37" t="s">
        <v>17</v>
      </c>
      <c r="J175" s="15" t="s">
        <v>17</v>
      </c>
      <c r="K175" s="15" t="s">
        <v>17</v>
      </c>
      <c r="L175" s="15" t="s">
        <v>17</v>
      </c>
      <c r="M175" s="15" t="s">
        <v>17</v>
      </c>
      <c r="N175" s="15">
        <f>+'форма 12'!J7</f>
        <v>0</v>
      </c>
      <c r="O175" s="146"/>
    </row>
    <row r="176" spans="1:15" s="14" customFormat="1" ht="36" customHeight="1" x14ac:dyDescent="0.25">
      <c r="A176" s="146"/>
      <c r="B176" s="146"/>
      <c r="C176" s="16" t="s">
        <v>138</v>
      </c>
      <c r="D176" s="15" t="s">
        <v>137</v>
      </c>
      <c r="E176" s="15" t="s">
        <v>136</v>
      </c>
      <c r="F176" s="35" t="s">
        <v>17</v>
      </c>
      <c r="G176" s="37" t="s">
        <v>17</v>
      </c>
      <c r="H176" s="35">
        <f>+'форма 12'!I9</f>
        <v>0</v>
      </c>
      <c r="I176" s="37" t="s">
        <v>17</v>
      </c>
      <c r="J176" s="15" t="s">
        <v>17</v>
      </c>
      <c r="K176" s="15" t="s">
        <v>17</v>
      </c>
      <c r="L176" s="15" t="s">
        <v>17</v>
      </c>
      <c r="M176" s="15" t="s">
        <v>17</v>
      </c>
      <c r="N176" s="15" t="s">
        <v>17</v>
      </c>
      <c r="O176" s="146"/>
    </row>
    <row r="177" spans="1:15" s="14" customFormat="1" ht="15.75" customHeight="1" x14ac:dyDescent="0.25">
      <c r="A177" s="140" t="s">
        <v>139</v>
      </c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2"/>
    </row>
    <row r="178" spans="1:15" s="14" customFormat="1" ht="70.5" customHeight="1" x14ac:dyDescent="0.25">
      <c r="A178" s="15" t="s">
        <v>140</v>
      </c>
      <c r="B178" s="15" t="s">
        <v>141</v>
      </c>
      <c r="C178" s="15" t="s">
        <v>38</v>
      </c>
      <c r="D178" s="15" t="s">
        <v>142</v>
      </c>
      <c r="E178" s="15" t="s">
        <v>66</v>
      </c>
      <c r="F178" s="35" t="s">
        <v>17</v>
      </c>
      <c r="G178" s="37" t="s">
        <v>67</v>
      </c>
      <c r="H178" s="35" t="s">
        <v>17</v>
      </c>
      <c r="I178" s="37" t="str">
        <f>+'[1]форма 13'!E9</f>
        <v>нет</v>
      </c>
      <c r="J178" s="15" t="s">
        <v>17</v>
      </c>
      <c r="K178" s="15" t="s">
        <v>17</v>
      </c>
      <c r="L178" s="15" t="s">
        <v>17</v>
      </c>
      <c r="M178" s="15" t="s">
        <v>17</v>
      </c>
      <c r="N178" s="15">
        <f>+'[1]форма 13'!E10</f>
        <v>0</v>
      </c>
      <c r="O178" s="146" t="s">
        <v>41</v>
      </c>
    </row>
    <row r="179" spans="1:15" s="14" customFormat="1" ht="43.5" customHeight="1" x14ac:dyDescent="0.25">
      <c r="A179" s="15" t="s">
        <v>143</v>
      </c>
      <c r="B179" s="15" t="s">
        <v>144</v>
      </c>
      <c r="C179" s="15" t="s">
        <v>38</v>
      </c>
      <c r="D179" s="15" t="s">
        <v>145</v>
      </c>
      <c r="E179" s="15" t="s">
        <v>66</v>
      </c>
      <c r="F179" s="35" t="s">
        <v>17</v>
      </c>
      <c r="G179" s="37" t="s">
        <v>67</v>
      </c>
      <c r="H179" s="35" t="s">
        <v>17</v>
      </c>
      <c r="I179" s="37" t="str">
        <f>+'форма 14'!C7</f>
        <v>нет</v>
      </c>
      <c r="J179" s="15" t="s">
        <v>17</v>
      </c>
      <c r="K179" s="15" t="s">
        <v>17</v>
      </c>
      <c r="L179" s="15" t="s">
        <v>17</v>
      </c>
      <c r="M179" s="15" t="s">
        <v>17</v>
      </c>
      <c r="N179" s="15" t="str">
        <f>+'форма 14'!D7</f>
        <v>пояснения</v>
      </c>
      <c r="O179" s="146"/>
    </row>
    <row r="180" spans="1:15" s="14" customFormat="1" ht="54" customHeight="1" x14ac:dyDescent="0.25">
      <c r="A180" s="15" t="s">
        <v>146</v>
      </c>
      <c r="B180" s="15" t="s">
        <v>147</v>
      </c>
      <c r="C180" s="15" t="s">
        <v>38</v>
      </c>
      <c r="D180" s="15" t="s">
        <v>148</v>
      </c>
      <c r="E180" s="15" t="s">
        <v>66</v>
      </c>
      <c r="F180" s="35" t="s">
        <v>17</v>
      </c>
      <c r="G180" s="37" t="s">
        <v>67</v>
      </c>
      <c r="H180" s="35" t="s">
        <v>17</v>
      </c>
      <c r="I180" s="37" t="str">
        <f>+'форма 15'!F8</f>
        <v>да</v>
      </c>
      <c r="J180" s="15" t="s">
        <v>17</v>
      </c>
      <c r="K180" s="15" t="s">
        <v>17</v>
      </c>
      <c r="L180" s="15" t="s">
        <v>17</v>
      </c>
      <c r="M180" s="15" t="s">
        <v>17</v>
      </c>
      <c r="N180" s="15" t="str">
        <f>+'форма 15'!G6</f>
        <v>пояснения</v>
      </c>
      <c r="O180" s="146"/>
    </row>
    <row r="181" spans="1:15" s="14" customFormat="1" ht="48" customHeight="1" x14ac:dyDescent="0.25">
      <c r="A181" s="15" t="s">
        <v>149</v>
      </c>
      <c r="B181" s="15" t="s">
        <v>150</v>
      </c>
      <c r="C181" s="15" t="s">
        <v>38</v>
      </c>
      <c r="D181" s="15" t="s">
        <v>151</v>
      </c>
      <c r="E181" s="15" t="s">
        <v>96</v>
      </c>
      <c r="F181" s="35">
        <v>2.1</v>
      </c>
      <c r="G181" s="37" t="s">
        <v>17</v>
      </c>
      <c r="H181" s="35">
        <f>+'форма 16'!B7</f>
        <v>6.666666666666667</v>
      </c>
      <c r="I181" s="37" t="s">
        <v>17</v>
      </c>
      <c r="J181" s="15" t="s">
        <v>17</v>
      </c>
      <c r="K181" s="15" t="s">
        <v>17</v>
      </c>
      <c r="L181" s="15" t="s">
        <v>17</v>
      </c>
      <c r="M181" s="15" t="s">
        <v>17</v>
      </c>
      <c r="N181" s="15" t="str">
        <f>+'форма 16'!C5</f>
        <v>пояснения</v>
      </c>
      <c r="O181" s="146"/>
    </row>
    <row r="182" spans="1:15" s="14" customFormat="1" ht="15.75" customHeight="1" x14ac:dyDescent="0.25">
      <c r="A182" s="140" t="s">
        <v>152</v>
      </c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2"/>
    </row>
    <row r="183" spans="1:15" s="14" customFormat="1" ht="55.5" customHeight="1" x14ac:dyDescent="0.25">
      <c r="A183" s="15" t="s">
        <v>153</v>
      </c>
      <c r="B183" s="15" t="s">
        <v>154</v>
      </c>
      <c r="C183" s="15" t="s">
        <v>49</v>
      </c>
      <c r="D183" s="15" t="s">
        <v>155</v>
      </c>
      <c r="E183" s="15" t="s">
        <v>66</v>
      </c>
      <c r="F183" s="35" t="s">
        <v>17</v>
      </c>
      <c r="G183" s="37" t="s">
        <v>67</v>
      </c>
      <c r="H183" s="35" t="s">
        <v>17</v>
      </c>
      <c r="I183" s="37" t="str">
        <f>+'форма 17'!B6</f>
        <v>да</v>
      </c>
      <c r="J183" s="15" t="s">
        <v>17</v>
      </c>
      <c r="K183" s="15" t="s">
        <v>17</v>
      </c>
      <c r="L183" s="15" t="s">
        <v>17</v>
      </c>
      <c r="M183" s="15" t="s">
        <v>17</v>
      </c>
      <c r="N183" s="15" t="str">
        <f>+'форма 17'!C5</f>
        <v>пояснения</v>
      </c>
      <c r="O183" s="146" t="s">
        <v>97</v>
      </c>
    </row>
    <row r="184" spans="1:15" s="14" customFormat="1" ht="57" customHeight="1" x14ac:dyDescent="0.25">
      <c r="A184" s="146" t="s">
        <v>156</v>
      </c>
      <c r="B184" s="146" t="s">
        <v>157</v>
      </c>
      <c r="C184" s="15" t="s">
        <v>158</v>
      </c>
      <c r="D184" s="18" t="s">
        <v>159</v>
      </c>
      <c r="E184" s="15" t="s">
        <v>56</v>
      </c>
      <c r="F184" s="35">
        <v>0</v>
      </c>
      <c r="G184" s="37" t="s">
        <v>17</v>
      </c>
      <c r="H184" s="35">
        <f>(H186+H187+H188+H189+H190+H191+H192+H193+H194+H195+H196+H197+H198+H199+H200+H201+H202+H203)/H185*100</f>
        <v>0</v>
      </c>
      <c r="I184" s="37" t="s">
        <v>17</v>
      </c>
      <c r="J184" s="15" t="s">
        <v>17</v>
      </c>
      <c r="K184" s="15" t="s">
        <v>17</v>
      </c>
      <c r="L184" s="15" t="s">
        <v>17</v>
      </c>
      <c r="M184" s="15" t="s">
        <v>17</v>
      </c>
      <c r="N184" s="15"/>
      <c r="O184" s="146"/>
    </row>
    <row r="185" spans="1:15" s="14" customFormat="1" ht="27" customHeight="1" x14ac:dyDescent="0.25">
      <c r="A185" s="146"/>
      <c r="B185" s="146"/>
      <c r="C185" s="85" t="s">
        <v>49</v>
      </c>
      <c r="D185" s="18" t="s">
        <v>160</v>
      </c>
      <c r="E185" s="15" t="s">
        <v>161</v>
      </c>
      <c r="F185" s="35" t="s">
        <v>17</v>
      </c>
      <c r="G185" s="37" t="s">
        <v>17</v>
      </c>
      <c r="H185" s="35">
        <f>+'форма 18,19,20'!B5</f>
        <v>1000</v>
      </c>
      <c r="I185" s="37" t="s">
        <v>17</v>
      </c>
      <c r="J185" s="15" t="s">
        <v>17</v>
      </c>
      <c r="K185" s="15" t="s">
        <v>17</v>
      </c>
      <c r="L185" s="15" t="s">
        <v>17</v>
      </c>
      <c r="M185" s="15" t="s">
        <v>17</v>
      </c>
      <c r="N185" s="15"/>
      <c r="O185" s="146"/>
    </row>
    <row r="186" spans="1:15" s="14" customFormat="1" ht="45" customHeight="1" x14ac:dyDescent="0.25">
      <c r="A186" s="146"/>
      <c r="B186" s="146"/>
      <c r="C186" s="85" t="s">
        <v>49</v>
      </c>
      <c r="D186" s="18" t="s">
        <v>162</v>
      </c>
      <c r="E186" s="15" t="s">
        <v>161</v>
      </c>
      <c r="F186" s="35" t="s">
        <v>17</v>
      </c>
      <c r="G186" s="37" t="s">
        <v>17</v>
      </c>
      <c r="H186" s="35">
        <f>+'форма 18,19,20'!B6</f>
        <v>0</v>
      </c>
      <c r="I186" s="37" t="s">
        <v>17</v>
      </c>
      <c r="J186" s="15" t="s">
        <v>17</v>
      </c>
      <c r="K186" s="15" t="s">
        <v>17</v>
      </c>
      <c r="L186" s="15" t="s">
        <v>17</v>
      </c>
      <c r="M186" s="15" t="s">
        <v>17</v>
      </c>
      <c r="N186" s="15" t="str">
        <f>+'форма 18,19,20'!C5</f>
        <v>пояснения</v>
      </c>
      <c r="O186" s="146"/>
    </row>
    <row r="187" spans="1:15" s="14" customFormat="1" ht="38.25" customHeight="1" x14ac:dyDescent="0.25">
      <c r="A187" s="146"/>
      <c r="B187" s="146"/>
      <c r="C187" s="15" t="s">
        <v>103</v>
      </c>
      <c r="D187" s="19" t="s">
        <v>162</v>
      </c>
      <c r="E187" s="15" t="s">
        <v>161</v>
      </c>
      <c r="F187" s="35" t="s">
        <v>17</v>
      </c>
      <c r="G187" s="37" t="s">
        <v>17</v>
      </c>
      <c r="H187" s="35">
        <f>+'форма 18,19,20'!B6</f>
        <v>0</v>
      </c>
      <c r="I187" s="37" t="s">
        <v>17</v>
      </c>
      <c r="J187" s="15" t="s">
        <v>17</v>
      </c>
      <c r="K187" s="15" t="s">
        <v>17</v>
      </c>
      <c r="L187" s="15" t="s">
        <v>17</v>
      </c>
      <c r="M187" s="15" t="s">
        <v>17</v>
      </c>
      <c r="N187" s="15" t="str">
        <f>+'форма 18,19,20'!C5</f>
        <v>пояснения</v>
      </c>
      <c r="O187" s="146"/>
    </row>
    <row r="188" spans="1:15" s="14" customFormat="1" ht="38.25" customHeight="1" x14ac:dyDescent="0.25">
      <c r="A188" s="146"/>
      <c r="B188" s="146"/>
      <c r="C188" s="15" t="s">
        <v>107</v>
      </c>
      <c r="D188" s="19" t="s">
        <v>162</v>
      </c>
      <c r="E188" s="15" t="s">
        <v>161</v>
      </c>
      <c r="F188" s="35" t="s">
        <v>17</v>
      </c>
      <c r="G188" s="37" t="s">
        <v>17</v>
      </c>
      <c r="H188" s="35">
        <f>+'форма 18,19,20'!B6</f>
        <v>0</v>
      </c>
      <c r="I188" s="37" t="s">
        <v>17</v>
      </c>
      <c r="J188" s="15" t="s">
        <v>17</v>
      </c>
      <c r="K188" s="15" t="s">
        <v>17</v>
      </c>
      <c r="L188" s="15" t="s">
        <v>17</v>
      </c>
      <c r="M188" s="15" t="s">
        <v>17</v>
      </c>
      <c r="N188" s="15" t="str">
        <f>+'форма 18,19,20'!C5</f>
        <v>пояснения</v>
      </c>
      <c r="O188" s="146"/>
    </row>
    <row r="189" spans="1:15" s="14" customFormat="1" ht="38.25" customHeight="1" x14ac:dyDescent="0.25">
      <c r="A189" s="146"/>
      <c r="B189" s="146"/>
      <c r="C189" s="15" t="s">
        <v>108</v>
      </c>
      <c r="D189" s="19" t="s">
        <v>162</v>
      </c>
      <c r="E189" s="15" t="s">
        <v>161</v>
      </c>
      <c r="F189" s="35" t="s">
        <v>17</v>
      </c>
      <c r="G189" s="37" t="s">
        <v>17</v>
      </c>
      <c r="H189" s="35">
        <f>+'форма 18,19,20'!B6</f>
        <v>0</v>
      </c>
      <c r="I189" s="37" t="s">
        <v>17</v>
      </c>
      <c r="J189" s="15" t="s">
        <v>17</v>
      </c>
      <c r="K189" s="15" t="s">
        <v>17</v>
      </c>
      <c r="L189" s="15" t="s">
        <v>17</v>
      </c>
      <c r="M189" s="15" t="s">
        <v>17</v>
      </c>
      <c r="N189" s="15" t="str">
        <f>+'форма 18,19,20'!C5</f>
        <v>пояснения</v>
      </c>
      <c r="O189" s="146"/>
    </row>
    <row r="190" spans="1:15" s="14" customFormat="1" ht="38.25" customHeight="1" x14ac:dyDescent="0.25">
      <c r="A190" s="146"/>
      <c r="B190" s="146"/>
      <c r="C190" s="15" t="s">
        <v>119</v>
      </c>
      <c r="D190" s="19" t="s">
        <v>162</v>
      </c>
      <c r="E190" s="15" t="s">
        <v>161</v>
      </c>
      <c r="F190" s="35" t="s">
        <v>17</v>
      </c>
      <c r="G190" s="37" t="s">
        <v>17</v>
      </c>
      <c r="H190" s="35">
        <f>+'форма 18,19,20'!B6</f>
        <v>0</v>
      </c>
      <c r="I190" s="37" t="s">
        <v>17</v>
      </c>
      <c r="J190" s="15" t="s">
        <v>17</v>
      </c>
      <c r="K190" s="15" t="s">
        <v>17</v>
      </c>
      <c r="L190" s="15" t="s">
        <v>17</v>
      </c>
      <c r="M190" s="15" t="s">
        <v>17</v>
      </c>
      <c r="N190" s="15" t="str">
        <f>+'форма 18,19,20'!C5</f>
        <v>пояснения</v>
      </c>
      <c r="O190" s="146"/>
    </row>
    <row r="191" spans="1:15" s="14" customFormat="1" ht="38.25" customHeight="1" x14ac:dyDescent="0.25">
      <c r="A191" s="146"/>
      <c r="B191" s="146"/>
      <c r="C191" s="15" t="s">
        <v>110</v>
      </c>
      <c r="D191" s="19" t="s">
        <v>162</v>
      </c>
      <c r="E191" s="15" t="s">
        <v>161</v>
      </c>
      <c r="F191" s="35" t="s">
        <v>17</v>
      </c>
      <c r="G191" s="37" t="s">
        <v>17</v>
      </c>
      <c r="H191" s="35">
        <f>+'форма 18,19,20'!B6</f>
        <v>0</v>
      </c>
      <c r="I191" s="37" t="s">
        <v>17</v>
      </c>
      <c r="J191" s="15" t="s">
        <v>17</v>
      </c>
      <c r="K191" s="15" t="s">
        <v>17</v>
      </c>
      <c r="L191" s="15" t="s">
        <v>17</v>
      </c>
      <c r="M191" s="15" t="s">
        <v>17</v>
      </c>
      <c r="N191" s="15" t="str">
        <f>+'форма 18,19,20'!C5</f>
        <v>пояснения</v>
      </c>
      <c r="O191" s="146"/>
    </row>
    <row r="192" spans="1:15" s="14" customFormat="1" ht="38.25" customHeight="1" x14ac:dyDescent="0.25">
      <c r="A192" s="146" t="s">
        <v>163</v>
      </c>
      <c r="B192" s="146" t="s">
        <v>164</v>
      </c>
      <c r="C192" s="15" t="s">
        <v>111</v>
      </c>
      <c r="D192" s="19" t="s">
        <v>162</v>
      </c>
      <c r="E192" s="15" t="s">
        <v>161</v>
      </c>
      <c r="F192" s="35" t="s">
        <v>17</v>
      </c>
      <c r="G192" s="37" t="s">
        <v>17</v>
      </c>
      <c r="H192" s="35">
        <f>+'форма 18,19,20'!B6</f>
        <v>0</v>
      </c>
      <c r="I192" s="37" t="s">
        <v>17</v>
      </c>
      <c r="J192" s="15" t="s">
        <v>17</v>
      </c>
      <c r="K192" s="15" t="s">
        <v>17</v>
      </c>
      <c r="L192" s="15" t="s">
        <v>17</v>
      </c>
      <c r="M192" s="15" t="s">
        <v>17</v>
      </c>
      <c r="N192" s="15" t="str">
        <f>+'форма 18,19,20'!C5</f>
        <v>пояснения</v>
      </c>
      <c r="O192" s="146"/>
    </row>
    <row r="193" spans="1:15" s="14" customFormat="1" ht="38.25" customHeight="1" x14ac:dyDescent="0.25">
      <c r="A193" s="146"/>
      <c r="B193" s="146"/>
      <c r="C193" s="15" t="s">
        <v>109</v>
      </c>
      <c r="D193" s="19" t="s">
        <v>162</v>
      </c>
      <c r="E193" s="15" t="s">
        <v>161</v>
      </c>
      <c r="F193" s="35" t="s">
        <v>17</v>
      </c>
      <c r="G193" s="37" t="s">
        <v>17</v>
      </c>
      <c r="H193" s="35">
        <f>+'форма 18,19,20'!B6</f>
        <v>0</v>
      </c>
      <c r="I193" s="37" t="s">
        <v>17</v>
      </c>
      <c r="J193" s="15" t="s">
        <v>17</v>
      </c>
      <c r="K193" s="15" t="s">
        <v>17</v>
      </c>
      <c r="L193" s="15" t="s">
        <v>17</v>
      </c>
      <c r="M193" s="15" t="s">
        <v>17</v>
      </c>
      <c r="N193" s="15" t="str">
        <f>+'форма 18,19,20'!C5</f>
        <v>пояснения</v>
      </c>
      <c r="O193" s="146"/>
    </row>
    <row r="194" spans="1:15" s="14" customFormat="1" ht="38.25" customHeight="1" x14ac:dyDescent="0.25">
      <c r="A194" s="146"/>
      <c r="B194" s="146"/>
      <c r="C194" s="15" t="s">
        <v>44</v>
      </c>
      <c r="D194" s="19" t="s">
        <v>162</v>
      </c>
      <c r="E194" s="15" t="s">
        <v>161</v>
      </c>
      <c r="F194" s="35" t="s">
        <v>17</v>
      </c>
      <c r="G194" s="37" t="s">
        <v>17</v>
      </c>
      <c r="H194" s="35">
        <f>+'форма 18,19,20'!B6</f>
        <v>0</v>
      </c>
      <c r="I194" s="37" t="s">
        <v>17</v>
      </c>
      <c r="J194" s="15" t="s">
        <v>17</v>
      </c>
      <c r="K194" s="15" t="s">
        <v>17</v>
      </c>
      <c r="L194" s="15" t="s">
        <v>17</v>
      </c>
      <c r="M194" s="15" t="s">
        <v>17</v>
      </c>
      <c r="N194" s="15" t="str">
        <f>+'форма 18,19,20'!C5</f>
        <v>пояснения</v>
      </c>
      <c r="O194" s="146"/>
    </row>
    <row r="195" spans="1:15" s="14" customFormat="1" ht="38.25" customHeight="1" x14ac:dyDescent="0.25">
      <c r="A195" s="146"/>
      <c r="B195" s="146"/>
      <c r="C195" s="15" t="s">
        <v>38</v>
      </c>
      <c r="D195" s="19" t="s">
        <v>162</v>
      </c>
      <c r="E195" s="15" t="s">
        <v>161</v>
      </c>
      <c r="F195" s="35" t="s">
        <v>17</v>
      </c>
      <c r="G195" s="37" t="s">
        <v>17</v>
      </c>
      <c r="H195" s="35">
        <f>+'форма 18,19,20'!B6</f>
        <v>0</v>
      </c>
      <c r="I195" s="37" t="s">
        <v>17</v>
      </c>
      <c r="J195" s="15" t="s">
        <v>17</v>
      </c>
      <c r="K195" s="15" t="s">
        <v>17</v>
      </c>
      <c r="L195" s="15" t="s">
        <v>17</v>
      </c>
      <c r="M195" s="15" t="s">
        <v>17</v>
      </c>
      <c r="N195" s="15" t="str">
        <f>+'форма 18,19,20'!C5</f>
        <v>пояснения</v>
      </c>
      <c r="O195" s="146"/>
    </row>
    <row r="196" spans="1:15" s="14" customFormat="1" ht="38.25" customHeight="1" x14ac:dyDescent="0.25">
      <c r="A196" s="146"/>
      <c r="B196" s="146"/>
      <c r="C196" s="15" t="s">
        <v>165</v>
      </c>
      <c r="D196" s="19" t="s">
        <v>162</v>
      </c>
      <c r="E196" s="15" t="s">
        <v>161</v>
      </c>
      <c r="F196" s="35" t="s">
        <v>17</v>
      </c>
      <c r="G196" s="37" t="s">
        <v>17</v>
      </c>
      <c r="H196" s="35">
        <f>+'форма 18,19,20'!B6</f>
        <v>0</v>
      </c>
      <c r="I196" s="37" t="s">
        <v>17</v>
      </c>
      <c r="J196" s="15" t="s">
        <v>17</v>
      </c>
      <c r="K196" s="15" t="s">
        <v>17</v>
      </c>
      <c r="L196" s="15" t="s">
        <v>17</v>
      </c>
      <c r="M196" s="15" t="s">
        <v>17</v>
      </c>
      <c r="N196" s="15" t="str">
        <f>+'форма 18,19,20'!C5</f>
        <v>пояснения</v>
      </c>
      <c r="O196" s="146"/>
    </row>
    <row r="197" spans="1:15" s="14" customFormat="1" ht="37.5" customHeight="1" x14ac:dyDescent="0.25">
      <c r="A197" s="146"/>
      <c r="B197" s="146"/>
      <c r="C197" s="15" t="s">
        <v>166</v>
      </c>
      <c r="D197" s="19" t="s">
        <v>162</v>
      </c>
      <c r="E197" s="15" t="s">
        <v>161</v>
      </c>
      <c r="F197" s="35" t="s">
        <v>17</v>
      </c>
      <c r="G197" s="37" t="s">
        <v>17</v>
      </c>
      <c r="H197" s="35">
        <f>+'форма 18,19,20'!B6</f>
        <v>0</v>
      </c>
      <c r="I197" s="37" t="s">
        <v>17</v>
      </c>
      <c r="J197" s="15" t="s">
        <v>17</v>
      </c>
      <c r="K197" s="15" t="s">
        <v>17</v>
      </c>
      <c r="L197" s="15" t="s">
        <v>17</v>
      </c>
      <c r="M197" s="15" t="s">
        <v>17</v>
      </c>
      <c r="N197" s="15" t="str">
        <f>+'форма 18,19,20'!C5</f>
        <v>пояснения</v>
      </c>
      <c r="O197" s="146"/>
    </row>
    <row r="198" spans="1:15" s="14" customFormat="1" ht="37.5" customHeight="1" x14ac:dyDescent="0.25">
      <c r="A198" s="146"/>
      <c r="B198" s="146"/>
      <c r="C198" s="15" t="s">
        <v>120</v>
      </c>
      <c r="D198" s="19" t="s">
        <v>162</v>
      </c>
      <c r="E198" s="15" t="s">
        <v>161</v>
      </c>
      <c r="F198" s="35" t="s">
        <v>17</v>
      </c>
      <c r="G198" s="37" t="s">
        <v>17</v>
      </c>
      <c r="H198" s="35">
        <f>+'форма 18,19,20'!B6</f>
        <v>0</v>
      </c>
      <c r="I198" s="37" t="s">
        <v>17</v>
      </c>
      <c r="J198" s="15" t="s">
        <v>17</v>
      </c>
      <c r="K198" s="15" t="s">
        <v>17</v>
      </c>
      <c r="L198" s="15" t="s">
        <v>17</v>
      </c>
      <c r="M198" s="15" t="s">
        <v>17</v>
      </c>
      <c r="N198" s="15" t="str">
        <f>+'форма 18,19,20'!C5</f>
        <v>пояснения</v>
      </c>
      <c r="O198" s="146"/>
    </row>
    <row r="199" spans="1:15" s="14" customFormat="1" ht="37.5" customHeight="1" x14ac:dyDescent="0.25">
      <c r="A199" s="146" t="s">
        <v>167</v>
      </c>
      <c r="B199" s="146" t="s">
        <v>168</v>
      </c>
      <c r="C199" s="15" t="s">
        <v>113</v>
      </c>
      <c r="D199" s="19" t="s">
        <v>162</v>
      </c>
      <c r="E199" s="15" t="s">
        <v>161</v>
      </c>
      <c r="F199" s="35" t="s">
        <v>17</v>
      </c>
      <c r="G199" s="37" t="s">
        <v>17</v>
      </c>
      <c r="H199" s="35">
        <f>+'форма 18,19,20'!B6</f>
        <v>0</v>
      </c>
      <c r="I199" s="37" t="s">
        <v>17</v>
      </c>
      <c r="J199" s="15" t="s">
        <v>17</v>
      </c>
      <c r="K199" s="15" t="s">
        <v>17</v>
      </c>
      <c r="L199" s="15" t="s">
        <v>17</v>
      </c>
      <c r="M199" s="15" t="s">
        <v>17</v>
      </c>
      <c r="N199" s="15" t="str">
        <f>+'форма 18,19,20'!C5</f>
        <v>пояснения</v>
      </c>
      <c r="O199" s="146"/>
    </row>
    <row r="200" spans="1:15" s="14" customFormat="1" ht="37.5" customHeight="1" x14ac:dyDescent="0.25">
      <c r="A200" s="146"/>
      <c r="B200" s="146"/>
      <c r="C200" s="15" t="s">
        <v>123</v>
      </c>
      <c r="D200" s="19" t="s">
        <v>162</v>
      </c>
      <c r="E200" s="15" t="s">
        <v>161</v>
      </c>
      <c r="F200" s="35" t="s">
        <v>17</v>
      </c>
      <c r="G200" s="37" t="s">
        <v>17</v>
      </c>
      <c r="H200" s="35">
        <f>+'форма 18,19,20'!B6</f>
        <v>0</v>
      </c>
      <c r="I200" s="37" t="s">
        <v>17</v>
      </c>
      <c r="J200" s="15" t="s">
        <v>17</v>
      </c>
      <c r="K200" s="15" t="s">
        <v>17</v>
      </c>
      <c r="L200" s="15" t="s">
        <v>17</v>
      </c>
      <c r="M200" s="15" t="s">
        <v>17</v>
      </c>
      <c r="N200" s="15" t="str">
        <f>+'форма 18,19,20'!C5</f>
        <v>пояснения</v>
      </c>
      <c r="O200" s="146"/>
    </row>
    <row r="201" spans="1:15" s="14" customFormat="1" ht="37.5" customHeight="1" x14ac:dyDescent="0.25">
      <c r="A201" s="146"/>
      <c r="B201" s="146"/>
      <c r="C201" s="15" t="s">
        <v>169</v>
      </c>
      <c r="D201" s="19" t="s">
        <v>162</v>
      </c>
      <c r="E201" s="15" t="s">
        <v>161</v>
      </c>
      <c r="F201" s="35" t="s">
        <v>17</v>
      </c>
      <c r="G201" s="37" t="s">
        <v>17</v>
      </c>
      <c r="H201" s="35">
        <f>+'форма 18,19,20'!B6</f>
        <v>0</v>
      </c>
      <c r="I201" s="37" t="s">
        <v>17</v>
      </c>
      <c r="J201" s="15" t="s">
        <v>17</v>
      </c>
      <c r="K201" s="15" t="s">
        <v>17</v>
      </c>
      <c r="L201" s="15" t="s">
        <v>17</v>
      </c>
      <c r="M201" s="15" t="s">
        <v>17</v>
      </c>
      <c r="N201" s="15" t="str">
        <f>+'форма 18,19,20'!C5</f>
        <v>пояснения</v>
      </c>
      <c r="O201" s="146"/>
    </row>
    <row r="202" spans="1:15" s="14" customFormat="1" ht="37.5" customHeight="1" x14ac:dyDescent="0.25">
      <c r="A202" s="146"/>
      <c r="B202" s="146"/>
      <c r="C202" s="15" t="s">
        <v>115</v>
      </c>
      <c r="D202" s="19" t="s">
        <v>162</v>
      </c>
      <c r="E202" s="15" t="s">
        <v>161</v>
      </c>
      <c r="F202" s="35" t="s">
        <v>17</v>
      </c>
      <c r="G202" s="37" t="s">
        <v>17</v>
      </c>
      <c r="H202" s="35">
        <f>+'форма 18,19,20'!B6</f>
        <v>0</v>
      </c>
      <c r="I202" s="37" t="s">
        <v>17</v>
      </c>
      <c r="J202" s="15" t="s">
        <v>17</v>
      </c>
      <c r="K202" s="15" t="s">
        <v>17</v>
      </c>
      <c r="L202" s="15" t="s">
        <v>17</v>
      </c>
      <c r="M202" s="15" t="s">
        <v>17</v>
      </c>
      <c r="N202" s="15" t="str">
        <f>+'форма 18,19,20'!C5</f>
        <v>пояснения</v>
      </c>
      <c r="O202" s="146"/>
    </row>
    <row r="203" spans="1:15" s="14" customFormat="1" ht="37.5" customHeight="1" x14ac:dyDescent="0.25">
      <c r="A203" s="146"/>
      <c r="B203" s="146"/>
      <c r="C203" s="15" t="s">
        <v>125</v>
      </c>
      <c r="D203" s="19" t="s">
        <v>162</v>
      </c>
      <c r="E203" s="15" t="s">
        <v>161</v>
      </c>
      <c r="F203" s="35" t="s">
        <v>17</v>
      </c>
      <c r="G203" s="37" t="s">
        <v>17</v>
      </c>
      <c r="H203" s="35">
        <f>+'форма 18,19,20'!B6</f>
        <v>0</v>
      </c>
      <c r="I203" s="37" t="s">
        <v>17</v>
      </c>
      <c r="J203" s="15" t="s">
        <v>17</v>
      </c>
      <c r="K203" s="15" t="s">
        <v>17</v>
      </c>
      <c r="L203" s="15" t="s">
        <v>17</v>
      </c>
      <c r="M203" s="15" t="s">
        <v>17</v>
      </c>
      <c r="N203" s="15" t="str">
        <f>+'форма 18,19,20'!C5</f>
        <v>пояснения</v>
      </c>
      <c r="O203" s="146"/>
    </row>
    <row r="204" spans="1:15" s="14" customFormat="1" ht="19.5" customHeight="1" x14ac:dyDescent="0.25">
      <c r="A204" s="140" t="s">
        <v>170</v>
      </c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2"/>
    </row>
    <row r="205" spans="1:15" s="14" customFormat="1" ht="86.25" customHeight="1" x14ac:dyDescent="0.25">
      <c r="A205" s="146" t="s">
        <v>171</v>
      </c>
      <c r="B205" s="146" t="s">
        <v>172</v>
      </c>
      <c r="C205" s="15" t="s">
        <v>158</v>
      </c>
      <c r="D205" s="20" t="s">
        <v>173</v>
      </c>
      <c r="E205" s="15" t="s">
        <v>336</v>
      </c>
      <c r="F205" s="35">
        <v>2</v>
      </c>
      <c r="G205" s="37" t="s">
        <v>17</v>
      </c>
      <c r="H205" s="35">
        <f>(H207+H209+H211+H213+H215+H217+H219+H221+H223+H225+H227+H229+H231+H233+H235+H237+H239+H241)/(H206+H208+H210+H212+H214+H216+H218+H220+H222+H224+H226+H228+H230+H232+H234+H236+H238+H240)*100</f>
        <v>80</v>
      </c>
      <c r="I205" s="37" t="s">
        <v>17</v>
      </c>
      <c r="J205" s="15" t="s">
        <v>17</v>
      </c>
      <c r="K205" s="15" t="s">
        <v>17</v>
      </c>
      <c r="L205" s="15" t="s">
        <v>17</v>
      </c>
      <c r="M205" s="15" t="s">
        <v>17</v>
      </c>
      <c r="N205" s="15" t="s">
        <v>17</v>
      </c>
      <c r="O205" s="146" t="s">
        <v>97</v>
      </c>
    </row>
    <row r="206" spans="1:15" s="14" customFormat="1" ht="60.75" customHeight="1" x14ac:dyDescent="0.25">
      <c r="A206" s="146"/>
      <c r="B206" s="146"/>
      <c r="C206" s="146" t="s">
        <v>49</v>
      </c>
      <c r="D206" s="114" t="s">
        <v>397</v>
      </c>
      <c r="E206" s="15" t="s">
        <v>34</v>
      </c>
      <c r="F206" s="35" t="s">
        <v>17</v>
      </c>
      <c r="G206" s="37" t="s">
        <v>17</v>
      </c>
      <c r="H206" s="35">
        <f>+'форма 21,22'!B5</f>
        <v>10</v>
      </c>
      <c r="I206" s="37" t="s">
        <v>17</v>
      </c>
      <c r="J206" s="146" t="s">
        <v>17</v>
      </c>
      <c r="K206" s="146" t="s">
        <v>17</v>
      </c>
      <c r="L206" s="146" t="s">
        <v>17</v>
      </c>
      <c r="M206" s="146" t="s">
        <v>17</v>
      </c>
      <c r="N206" s="103" t="str">
        <f>+'форма 21,22'!C5</f>
        <v>пояснения</v>
      </c>
      <c r="O206" s="146"/>
    </row>
    <row r="207" spans="1:15" s="14" customFormat="1" ht="60.75" customHeight="1" x14ac:dyDescent="0.25">
      <c r="A207" s="146"/>
      <c r="B207" s="146"/>
      <c r="C207" s="146"/>
      <c r="D207" s="114" t="s">
        <v>396</v>
      </c>
      <c r="E207" s="15" t="s">
        <v>34</v>
      </c>
      <c r="F207" s="35" t="s">
        <v>17</v>
      </c>
      <c r="G207" s="37" t="s">
        <v>17</v>
      </c>
      <c r="H207" s="35">
        <f>+'форма 21,22'!B6</f>
        <v>8</v>
      </c>
      <c r="I207" s="37" t="s">
        <v>17</v>
      </c>
      <c r="J207" s="146"/>
      <c r="K207" s="146"/>
      <c r="L207" s="146"/>
      <c r="M207" s="146"/>
      <c r="N207" s="103" t="str">
        <f>+'форма 21,22'!C6</f>
        <v>пояснения</v>
      </c>
      <c r="O207" s="146"/>
    </row>
    <row r="208" spans="1:15" s="14" customFormat="1" ht="60.75" customHeight="1" x14ac:dyDescent="0.25">
      <c r="A208" s="146"/>
      <c r="B208" s="146"/>
      <c r="C208" s="146" t="s">
        <v>103</v>
      </c>
      <c r="D208" s="114" t="s">
        <v>397</v>
      </c>
      <c r="E208" s="15" t="s">
        <v>34</v>
      </c>
      <c r="F208" s="35" t="s">
        <v>17</v>
      </c>
      <c r="G208" s="37" t="s">
        <v>17</v>
      </c>
      <c r="H208" s="35">
        <f>+'форма 21,22'!B5</f>
        <v>10</v>
      </c>
      <c r="I208" s="37" t="s">
        <v>17</v>
      </c>
      <c r="J208" s="147" t="s">
        <v>17</v>
      </c>
      <c r="K208" s="147" t="s">
        <v>17</v>
      </c>
      <c r="L208" s="147" t="s">
        <v>17</v>
      </c>
      <c r="M208" s="147" t="s">
        <v>17</v>
      </c>
      <c r="N208" s="103" t="str">
        <f>+'форма 21,22'!C5</f>
        <v>пояснения</v>
      </c>
      <c r="O208" s="146"/>
    </row>
    <row r="209" spans="1:15" s="14" customFormat="1" ht="60.75" customHeight="1" x14ac:dyDescent="0.25">
      <c r="A209" s="146"/>
      <c r="B209" s="146"/>
      <c r="C209" s="146"/>
      <c r="D209" s="114" t="s">
        <v>396</v>
      </c>
      <c r="E209" s="15" t="s">
        <v>34</v>
      </c>
      <c r="F209" s="35" t="s">
        <v>17</v>
      </c>
      <c r="G209" s="37" t="s">
        <v>17</v>
      </c>
      <c r="H209" s="35">
        <f>+'форма 21,22'!B6</f>
        <v>8</v>
      </c>
      <c r="I209" s="37" t="s">
        <v>17</v>
      </c>
      <c r="J209" s="149"/>
      <c r="K209" s="149"/>
      <c r="L209" s="149"/>
      <c r="M209" s="149"/>
      <c r="N209" s="103" t="str">
        <f>+'форма 21,22'!C6</f>
        <v>пояснения</v>
      </c>
      <c r="O209" s="146"/>
    </row>
    <row r="210" spans="1:15" s="14" customFormat="1" ht="60.75" customHeight="1" x14ac:dyDescent="0.25">
      <c r="A210" s="146"/>
      <c r="B210" s="146"/>
      <c r="C210" s="146" t="s">
        <v>107</v>
      </c>
      <c r="D210" s="114" t="s">
        <v>397</v>
      </c>
      <c r="E210" s="15" t="s">
        <v>34</v>
      </c>
      <c r="F210" s="35" t="s">
        <v>17</v>
      </c>
      <c r="G210" s="37" t="s">
        <v>17</v>
      </c>
      <c r="H210" s="35">
        <f>+'форма 21,22'!B5</f>
        <v>10</v>
      </c>
      <c r="I210" s="37" t="s">
        <v>17</v>
      </c>
      <c r="J210" s="146" t="s">
        <v>17</v>
      </c>
      <c r="K210" s="146" t="s">
        <v>17</v>
      </c>
      <c r="L210" s="146" t="s">
        <v>17</v>
      </c>
      <c r="M210" s="146" t="s">
        <v>17</v>
      </c>
      <c r="N210" s="103" t="str">
        <f>+'форма 21,22'!C5</f>
        <v>пояснения</v>
      </c>
      <c r="O210" s="146"/>
    </row>
    <row r="211" spans="1:15" s="14" customFormat="1" ht="60.75" customHeight="1" x14ac:dyDescent="0.25">
      <c r="A211" s="146"/>
      <c r="B211" s="146"/>
      <c r="C211" s="146"/>
      <c r="D211" s="114" t="s">
        <v>396</v>
      </c>
      <c r="E211" s="15" t="s">
        <v>34</v>
      </c>
      <c r="F211" s="35" t="s">
        <v>17</v>
      </c>
      <c r="G211" s="37" t="s">
        <v>17</v>
      </c>
      <c r="H211" s="35">
        <f>+'форма 21,22'!B6</f>
        <v>8</v>
      </c>
      <c r="I211" s="37" t="s">
        <v>17</v>
      </c>
      <c r="J211" s="146"/>
      <c r="K211" s="146"/>
      <c r="L211" s="146"/>
      <c r="M211" s="146"/>
      <c r="N211" s="103" t="str">
        <f>+'форма 21,22'!C6</f>
        <v>пояснения</v>
      </c>
      <c r="O211" s="146"/>
    </row>
    <row r="212" spans="1:15" s="14" customFormat="1" ht="60.75" customHeight="1" x14ac:dyDescent="0.25">
      <c r="A212" s="146"/>
      <c r="B212" s="146"/>
      <c r="C212" s="146" t="s">
        <v>108</v>
      </c>
      <c r="D212" s="114" t="s">
        <v>397</v>
      </c>
      <c r="E212" s="15" t="s">
        <v>34</v>
      </c>
      <c r="F212" s="35" t="s">
        <v>17</v>
      </c>
      <c r="G212" s="37" t="s">
        <v>17</v>
      </c>
      <c r="H212" s="35">
        <f>+'форма 21,22'!B5</f>
        <v>10</v>
      </c>
      <c r="I212" s="37" t="s">
        <v>17</v>
      </c>
      <c r="J212" s="146" t="s">
        <v>17</v>
      </c>
      <c r="K212" s="146" t="s">
        <v>17</v>
      </c>
      <c r="L212" s="146" t="s">
        <v>17</v>
      </c>
      <c r="M212" s="146" t="s">
        <v>17</v>
      </c>
      <c r="N212" s="103" t="str">
        <f>+'форма 21,22'!C5</f>
        <v>пояснения</v>
      </c>
      <c r="O212" s="146"/>
    </row>
    <row r="213" spans="1:15" s="14" customFormat="1" ht="60.75" customHeight="1" x14ac:dyDescent="0.25">
      <c r="A213" s="146"/>
      <c r="B213" s="146"/>
      <c r="C213" s="146"/>
      <c r="D213" s="114" t="s">
        <v>396</v>
      </c>
      <c r="E213" s="15" t="s">
        <v>34</v>
      </c>
      <c r="F213" s="35" t="s">
        <v>17</v>
      </c>
      <c r="G213" s="37" t="s">
        <v>17</v>
      </c>
      <c r="H213" s="35">
        <f>+'форма 21,22'!B6</f>
        <v>8</v>
      </c>
      <c r="I213" s="37" t="s">
        <v>17</v>
      </c>
      <c r="J213" s="146"/>
      <c r="K213" s="146"/>
      <c r="L213" s="146"/>
      <c r="M213" s="146"/>
      <c r="N213" s="103" t="str">
        <f>+'форма 21,22'!C6</f>
        <v>пояснения</v>
      </c>
      <c r="O213" s="146"/>
    </row>
    <row r="214" spans="1:15" s="14" customFormat="1" ht="60.75" customHeight="1" x14ac:dyDescent="0.25">
      <c r="A214" s="146"/>
      <c r="B214" s="146"/>
      <c r="C214" s="146" t="s">
        <v>119</v>
      </c>
      <c r="D214" s="114" t="s">
        <v>397</v>
      </c>
      <c r="E214" s="15" t="s">
        <v>34</v>
      </c>
      <c r="F214" s="35" t="s">
        <v>17</v>
      </c>
      <c r="G214" s="37" t="s">
        <v>17</v>
      </c>
      <c r="H214" s="35">
        <f>+'форма 21,22'!B5</f>
        <v>10</v>
      </c>
      <c r="I214" s="37" t="s">
        <v>17</v>
      </c>
      <c r="J214" s="146" t="s">
        <v>17</v>
      </c>
      <c r="K214" s="146" t="s">
        <v>17</v>
      </c>
      <c r="L214" s="146" t="s">
        <v>17</v>
      </c>
      <c r="M214" s="146" t="s">
        <v>17</v>
      </c>
      <c r="N214" s="103" t="str">
        <f>+'форма 21,22'!C5</f>
        <v>пояснения</v>
      </c>
      <c r="O214" s="146"/>
    </row>
    <row r="215" spans="1:15" s="14" customFormat="1" ht="60.75" customHeight="1" x14ac:dyDescent="0.25">
      <c r="A215" s="146"/>
      <c r="B215" s="146"/>
      <c r="C215" s="146"/>
      <c r="D215" s="114" t="s">
        <v>396</v>
      </c>
      <c r="E215" s="15" t="s">
        <v>34</v>
      </c>
      <c r="F215" s="35" t="s">
        <v>17</v>
      </c>
      <c r="G215" s="37" t="s">
        <v>17</v>
      </c>
      <c r="H215" s="35">
        <f>+'форма 21,22'!B6</f>
        <v>8</v>
      </c>
      <c r="I215" s="37" t="s">
        <v>17</v>
      </c>
      <c r="J215" s="146"/>
      <c r="K215" s="146"/>
      <c r="L215" s="146"/>
      <c r="M215" s="146"/>
      <c r="N215" s="103" t="str">
        <f>+'форма 21,22'!C6</f>
        <v>пояснения</v>
      </c>
      <c r="O215" s="146"/>
    </row>
    <row r="216" spans="1:15" s="14" customFormat="1" ht="60.75" customHeight="1" x14ac:dyDescent="0.25">
      <c r="A216" s="146"/>
      <c r="B216" s="146"/>
      <c r="C216" s="146" t="s">
        <v>110</v>
      </c>
      <c r="D216" s="114" t="s">
        <v>397</v>
      </c>
      <c r="E216" s="15" t="s">
        <v>34</v>
      </c>
      <c r="F216" s="35" t="s">
        <v>17</v>
      </c>
      <c r="G216" s="37" t="s">
        <v>17</v>
      </c>
      <c r="H216" s="35">
        <f>+'форма 21,22'!B5</f>
        <v>10</v>
      </c>
      <c r="I216" s="37" t="s">
        <v>17</v>
      </c>
      <c r="J216" s="146" t="s">
        <v>17</v>
      </c>
      <c r="K216" s="146" t="s">
        <v>17</v>
      </c>
      <c r="L216" s="146" t="s">
        <v>17</v>
      </c>
      <c r="M216" s="146" t="s">
        <v>17</v>
      </c>
      <c r="N216" s="103" t="str">
        <f>+'форма 21,22'!C5</f>
        <v>пояснения</v>
      </c>
      <c r="O216" s="146"/>
    </row>
    <row r="217" spans="1:15" s="14" customFormat="1" ht="60.75" customHeight="1" x14ac:dyDescent="0.25">
      <c r="A217" s="146"/>
      <c r="B217" s="146"/>
      <c r="C217" s="146"/>
      <c r="D217" s="114" t="s">
        <v>396</v>
      </c>
      <c r="E217" s="15" t="s">
        <v>34</v>
      </c>
      <c r="F217" s="35" t="s">
        <v>17</v>
      </c>
      <c r="G217" s="37" t="s">
        <v>17</v>
      </c>
      <c r="H217" s="35">
        <f>+'форма 21,22'!B6</f>
        <v>8</v>
      </c>
      <c r="I217" s="37" t="s">
        <v>17</v>
      </c>
      <c r="J217" s="146"/>
      <c r="K217" s="146"/>
      <c r="L217" s="146"/>
      <c r="M217" s="146"/>
      <c r="N217" s="103" t="str">
        <f>+'форма 21,22'!C6</f>
        <v>пояснения</v>
      </c>
      <c r="O217" s="146"/>
    </row>
    <row r="218" spans="1:15" s="14" customFormat="1" ht="60.75" customHeight="1" x14ac:dyDescent="0.25">
      <c r="A218" s="146"/>
      <c r="B218" s="146"/>
      <c r="C218" s="146" t="s">
        <v>111</v>
      </c>
      <c r="D218" s="114" t="s">
        <v>397</v>
      </c>
      <c r="E218" s="15" t="s">
        <v>34</v>
      </c>
      <c r="F218" s="35" t="s">
        <v>17</v>
      </c>
      <c r="G218" s="37" t="s">
        <v>17</v>
      </c>
      <c r="H218" s="35">
        <f>+'форма 21,22'!B5</f>
        <v>10</v>
      </c>
      <c r="I218" s="37" t="s">
        <v>17</v>
      </c>
      <c r="J218" s="146" t="s">
        <v>17</v>
      </c>
      <c r="K218" s="146" t="s">
        <v>17</v>
      </c>
      <c r="L218" s="146" t="s">
        <v>17</v>
      </c>
      <c r="M218" s="146" t="s">
        <v>17</v>
      </c>
      <c r="N218" s="103" t="str">
        <f>+'форма 21,22'!C5</f>
        <v>пояснения</v>
      </c>
      <c r="O218" s="146"/>
    </row>
    <row r="219" spans="1:15" s="14" customFormat="1" ht="60.75" customHeight="1" x14ac:dyDescent="0.25">
      <c r="A219" s="146"/>
      <c r="B219" s="146"/>
      <c r="C219" s="146"/>
      <c r="D219" s="114" t="s">
        <v>396</v>
      </c>
      <c r="E219" s="15" t="s">
        <v>34</v>
      </c>
      <c r="F219" s="35" t="s">
        <v>17</v>
      </c>
      <c r="G219" s="37" t="s">
        <v>17</v>
      </c>
      <c r="H219" s="35">
        <f>+'форма 21,22'!B6</f>
        <v>8</v>
      </c>
      <c r="I219" s="37" t="s">
        <v>17</v>
      </c>
      <c r="J219" s="146"/>
      <c r="K219" s="146"/>
      <c r="L219" s="146"/>
      <c r="M219" s="146"/>
      <c r="N219" s="103" t="str">
        <f>+'форма 21,22'!C6</f>
        <v>пояснения</v>
      </c>
      <c r="O219" s="146"/>
    </row>
    <row r="220" spans="1:15" s="14" customFormat="1" ht="60.75" customHeight="1" x14ac:dyDescent="0.25">
      <c r="A220" s="146"/>
      <c r="B220" s="146"/>
      <c r="C220" s="146" t="s">
        <v>109</v>
      </c>
      <c r="D220" s="114" t="s">
        <v>397</v>
      </c>
      <c r="E220" s="15" t="s">
        <v>34</v>
      </c>
      <c r="F220" s="35" t="s">
        <v>17</v>
      </c>
      <c r="G220" s="37" t="s">
        <v>17</v>
      </c>
      <c r="H220" s="35">
        <f>+'форма 21,22'!B5</f>
        <v>10</v>
      </c>
      <c r="I220" s="37" t="s">
        <v>17</v>
      </c>
      <c r="J220" s="146" t="s">
        <v>17</v>
      </c>
      <c r="K220" s="146" t="s">
        <v>17</v>
      </c>
      <c r="L220" s="146" t="s">
        <v>17</v>
      </c>
      <c r="M220" s="146" t="s">
        <v>17</v>
      </c>
      <c r="N220" s="103" t="str">
        <f>+'форма 21,22'!C5</f>
        <v>пояснения</v>
      </c>
      <c r="O220" s="146"/>
    </row>
    <row r="221" spans="1:15" s="14" customFormat="1" ht="60.75" customHeight="1" x14ac:dyDescent="0.25">
      <c r="A221" s="146"/>
      <c r="B221" s="146"/>
      <c r="C221" s="146"/>
      <c r="D221" s="114" t="s">
        <v>396</v>
      </c>
      <c r="E221" s="15" t="s">
        <v>34</v>
      </c>
      <c r="F221" s="35" t="s">
        <v>17</v>
      </c>
      <c r="G221" s="37" t="s">
        <v>17</v>
      </c>
      <c r="H221" s="35">
        <f>+'форма 21,22'!B6</f>
        <v>8</v>
      </c>
      <c r="I221" s="37" t="s">
        <v>17</v>
      </c>
      <c r="J221" s="146"/>
      <c r="K221" s="146"/>
      <c r="L221" s="146"/>
      <c r="M221" s="146"/>
      <c r="N221" s="103" t="str">
        <f>+'форма 21,22'!C6</f>
        <v>пояснения</v>
      </c>
      <c r="O221" s="146"/>
    </row>
    <row r="222" spans="1:15" s="14" customFormat="1" ht="60.75" customHeight="1" x14ac:dyDescent="0.25">
      <c r="A222" s="146" t="s">
        <v>177</v>
      </c>
      <c r="B222" s="146" t="s">
        <v>178</v>
      </c>
      <c r="C222" s="146" t="s">
        <v>44</v>
      </c>
      <c r="D222" s="114" t="s">
        <v>397</v>
      </c>
      <c r="E222" s="15" t="s">
        <v>34</v>
      </c>
      <c r="F222" s="35" t="s">
        <v>17</v>
      </c>
      <c r="G222" s="37" t="s">
        <v>17</v>
      </c>
      <c r="H222" s="35">
        <f>+'форма 21,22'!B5</f>
        <v>10</v>
      </c>
      <c r="I222" s="37" t="s">
        <v>17</v>
      </c>
      <c r="J222" s="146" t="s">
        <v>17</v>
      </c>
      <c r="K222" s="146" t="s">
        <v>17</v>
      </c>
      <c r="L222" s="146" t="s">
        <v>17</v>
      </c>
      <c r="M222" s="146" t="s">
        <v>17</v>
      </c>
      <c r="N222" s="103" t="str">
        <f>+'форма 21,22'!C5</f>
        <v>пояснения</v>
      </c>
      <c r="O222" s="146"/>
    </row>
    <row r="223" spans="1:15" s="14" customFormat="1" ht="60.75" customHeight="1" x14ac:dyDescent="0.25">
      <c r="A223" s="146"/>
      <c r="B223" s="146"/>
      <c r="C223" s="146"/>
      <c r="D223" s="114" t="s">
        <v>396</v>
      </c>
      <c r="E223" s="15" t="s">
        <v>34</v>
      </c>
      <c r="F223" s="35" t="s">
        <v>17</v>
      </c>
      <c r="G223" s="37" t="s">
        <v>17</v>
      </c>
      <c r="H223" s="35">
        <f>+'форма 21,22'!B6</f>
        <v>8</v>
      </c>
      <c r="I223" s="37" t="s">
        <v>17</v>
      </c>
      <c r="J223" s="146"/>
      <c r="K223" s="146"/>
      <c r="L223" s="146"/>
      <c r="M223" s="146"/>
      <c r="N223" s="103" t="str">
        <f>+'форма 21,22'!C6</f>
        <v>пояснения</v>
      </c>
      <c r="O223" s="146"/>
    </row>
    <row r="224" spans="1:15" s="14" customFormat="1" ht="60.75" customHeight="1" x14ac:dyDescent="0.25">
      <c r="A224" s="146"/>
      <c r="B224" s="146"/>
      <c r="C224" s="146" t="s">
        <v>38</v>
      </c>
      <c r="D224" s="114" t="s">
        <v>397</v>
      </c>
      <c r="E224" s="15" t="s">
        <v>34</v>
      </c>
      <c r="F224" s="35" t="s">
        <v>17</v>
      </c>
      <c r="G224" s="37" t="s">
        <v>17</v>
      </c>
      <c r="H224" s="35">
        <f>+'форма 21,22'!B5</f>
        <v>10</v>
      </c>
      <c r="I224" s="37" t="s">
        <v>17</v>
      </c>
      <c r="J224" s="146" t="s">
        <v>17</v>
      </c>
      <c r="K224" s="146" t="s">
        <v>17</v>
      </c>
      <c r="L224" s="146" t="s">
        <v>17</v>
      </c>
      <c r="M224" s="146" t="s">
        <v>17</v>
      </c>
      <c r="N224" s="103" t="str">
        <f>+'форма 21,22'!C5</f>
        <v>пояснения</v>
      </c>
      <c r="O224" s="146"/>
    </row>
    <row r="225" spans="1:15" s="14" customFormat="1" ht="60.75" customHeight="1" x14ac:dyDescent="0.25">
      <c r="A225" s="146"/>
      <c r="B225" s="146"/>
      <c r="C225" s="146"/>
      <c r="D225" s="114" t="s">
        <v>396</v>
      </c>
      <c r="E225" s="15" t="s">
        <v>34</v>
      </c>
      <c r="F225" s="35" t="s">
        <v>17</v>
      </c>
      <c r="G225" s="37" t="s">
        <v>17</v>
      </c>
      <c r="H225" s="35">
        <f>+'форма 21,22'!B6</f>
        <v>8</v>
      </c>
      <c r="I225" s="37" t="s">
        <v>17</v>
      </c>
      <c r="J225" s="146"/>
      <c r="K225" s="146"/>
      <c r="L225" s="146"/>
      <c r="M225" s="146"/>
      <c r="N225" s="103" t="str">
        <f>+'форма 21,22'!C6</f>
        <v>пояснения</v>
      </c>
      <c r="O225" s="146"/>
    </row>
    <row r="226" spans="1:15" s="14" customFormat="1" ht="60.75" customHeight="1" x14ac:dyDescent="0.25">
      <c r="A226" s="146"/>
      <c r="B226" s="146"/>
      <c r="C226" s="146" t="s">
        <v>165</v>
      </c>
      <c r="D226" s="114" t="s">
        <v>397</v>
      </c>
      <c r="E226" s="15" t="s">
        <v>34</v>
      </c>
      <c r="F226" s="35" t="s">
        <v>17</v>
      </c>
      <c r="G226" s="37" t="s">
        <v>17</v>
      </c>
      <c r="H226" s="35">
        <f>+'форма 21,22'!B5</f>
        <v>10</v>
      </c>
      <c r="I226" s="37" t="s">
        <v>17</v>
      </c>
      <c r="J226" s="146" t="s">
        <v>17</v>
      </c>
      <c r="K226" s="146" t="s">
        <v>17</v>
      </c>
      <c r="L226" s="146" t="s">
        <v>17</v>
      </c>
      <c r="M226" s="146" t="s">
        <v>17</v>
      </c>
      <c r="N226" s="103" t="str">
        <f>+'форма 21,22'!C5</f>
        <v>пояснения</v>
      </c>
      <c r="O226" s="146"/>
    </row>
    <row r="227" spans="1:15" s="14" customFormat="1" ht="60.75" customHeight="1" x14ac:dyDescent="0.25">
      <c r="A227" s="146"/>
      <c r="B227" s="146"/>
      <c r="C227" s="146"/>
      <c r="D227" s="114" t="s">
        <v>396</v>
      </c>
      <c r="E227" s="15" t="s">
        <v>34</v>
      </c>
      <c r="F227" s="35" t="s">
        <v>17</v>
      </c>
      <c r="G227" s="37" t="s">
        <v>17</v>
      </c>
      <c r="H227" s="35">
        <f>+'форма 21,22'!B6</f>
        <v>8</v>
      </c>
      <c r="I227" s="37" t="s">
        <v>17</v>
      </c>
      <c r="J227" s="146"/>
      <c r="K227" s="146"/>
      <c r="L227" s="146"/>
      <c r="M227" s="146"/>
      <c r="N227" s="103" t="str">
        <f>+'форма 21,22'!C6</f>
        <v>пояснения</v>
      </c>
      <c r="O227" s="146"/>
    </row>
    <row r="228" spans="1:15" s="14" customFormat="1" ht="60.75" customHeight="1" x14ac:dyDescent="0.25">
      <c r="A228" s="146"/>
      <c r="B228" s="146"/>
      <c r="C228" s="146" t="s">
        <v>166</v>
      </c>
      <c r="D228" s="114" t="s">
        <v>397</v>
      </c>
      <c r="E228" s="15" t="s">
        <v>34</v>
      </c>
      <c r="F228" s="35" t="s">
        <v>17</v>
      </c>
      <c r="G228" s="37" t="s">
        <v>17</v>
      </c>
      <c r="H228" s="35">
        <f>+'форма 21,22'!B5</f>
        <v>10</v>
      </c>
      <c r="I228" s="37" t="s">
        <v>17</v>
      </c>
      <c r="J228" s="146" t="s">
        <v>17</v>
      </c>
      <c r="K228" s="146" t="s">
        <v>17</v>
      </c>
      <c r="L228" s="146" t="s">
        <v>17</v>
      </c>
      <c r="M228" s="146" t="s">
        <v>17</v>
      </c>
      <c r="N228" s="103" t="str">
        <f>+'форма 21,22'!C5</f>
        <v>пояснения</v>
      </c>
      <c r="O228" s="146"/>
    </row>
    <row r="229" spans="1:15" s="14" customFormat="1" ht="60.75" customHeight="1" x14ac:dyDescent="0.25">
      <c r="A229" s="146"/>
      <c r="B229" s="146"/>
      <c r="C229" s="146"/>
      <c r="D229" s="114" t="s">
        <v>396</v>
      </c>
      <c r="E229" s="15" t="s">
        <v>34</v>
      </c>
      <c r="F229" s="35" t="s">
        <v>17</v>
      </c>
      <c r="G229" s="37" t="s">
        <v>17</v>
      </c>
      <c r="H229" s="35">
        <f>+'форма 21,22'!B6</f>
        <v>8</v>
      </c>
      <c r="I229" s="37" t="s">
        <v>17</v>
      </c>
      <c r="J229" s="146"/>
      <c r="K229" s="146"/>
      <c r="L229" s="146"/>
      <c r="M229" s="146"/>
      <c r="N229" s="103" t="str">
        <f>+'форма 21,22'!C6</f>
        <v>пояснения</v>
      </c>
      <c r="O229" s="146"/>
    </row>
    <row r="230" spans="1:15" s="14" customFormat="1" ht="60.75" customHeight="1" x14ac:dyDescent="0.25">
      <c r="A230" s="146"/>
      <c r="B230" s="146"/>
      <c r="C230" s="146" t="s">
        <v>120</v>
      </c>
      <c r="D230" s="114" t="s">
        <v>397</v>
      </c>
      <c r="E230" s="15" t="s">
        <v>34</v>
      </c>
      <c r="F230" s="35" t="s">
        <v>17</v>
      </c>
      <c r="G230" s="37" t="s">
        <v>17</v>
      </c>
      <c r="H230" s="35">
        <f>+'форма 21,22'!B5</f>
        <v>10</v>
      </c>
      <c r="I230" s="37" t="s">
        <v>17</v>
      </c>
      <c r="J230" s="146" t="s">
        <v>17</v>
      </c>
      <c r="K230" s="146" t="s">
        <v>17</v>
      </c>
      <c r="L230" s="146" t="s">
        <v>17</v>
      </c>
      <c r="M230" s="146" t="s">
        <v>17</v>
      </c>
      <c r="N230" s="103" t="str">
        <f>+'форма 21,22'!C5</f>
        <v>пояснения</v>
      </c>
      <c r="O230" s="146"/>
    </row>
    <row r="231" spans="1:15" s="14" customFormat="1" ht="60.75" customHeight="1" x14ac:dyDescent="0.25">
      <c r="A231" s="146"/>
      <c r="B231" s="146"/>
      <c r="C231" s="146"/>
      <c r="D231" s="114" t="s">
        <v>396</v>
      </c>
      <c r="E231" s="15" t="s">
        <v>34</v>
      </c>
      <c r="F231" s="35" t="s">
        <v>17</v>
      </c>
      <c r="G231" s="37" t="s">
        <v>17</v>
      </c>
      <c r="H231" s="35">
        <f>+'форма 21,22'!B6</f>
        <v>8</v>
      </c>
      <c r="I231" s="37" t="s">
        <v>17</v>
      </c>
      <c r="J231" s="146"/>
      <c r="K231" s="146"/>
      <c r="L231" s="146"/>
      <c r="M231" s="146"/>
      <c r="N231" s="103" t="str">
        <f>+'форма 21,22'!C6</f>
        <v>пояснения</v>
      </c>
      <c r="O231" s="146"/>
    </row>
    <row r="232" spans="1:15" s="14" customFormat="1" ht="60.75" customHeight="1" x14ac:dyDescent="0.25">
      <c r="A232" s="146"/>
      <c r="B232" s="146"/>
      <c r="C232" s="146" t="s">
        <v>113</v>
      </c>
      <c r="D232" s="114" t="s">
        <v>397</v>
      </c>
      <c r="E232" s="15" t="s">
        <v>34</v>
      </c>
      <c r="F232" s="35" t="s">
        <v>17</v>
      </c>
      <c r="G232" s="37" t="s">
        <v>17</v>
      </c>
      <c r="H232" s="35">
        <f>+'форма 21,22'!B5</f>
        <v>10</v>
      </c>
      <c r="I232" s="37" t="s">
        <v>17</v>
      </c>
      <c r="J232" s="146" t="s">
        <v>17</v>
      </c>
      <c r="K232" s="146" t="s">
        <v>17</v>
      </c>
      <c r="L232" s="146" t="s">
        <v>17</v>
      </c>
      <c r="M232" s="146" t="s">
        <v>17</v>
      </c>
      <c r="N232" s="103" t="str">
        <f>+'форма 21,22'!C5</f>
        <v>пояснения</v>
      </c>
      <c r="O232" s="146"/>
    </row>
    <row r="233" spans="1:15" s="14" customFormat="1" ht="60.75" customHeight="1" x14ac:dyDescent="0.25">
      <c r="A233" s="146"/>
      <c r="B233" s="146"/>
      <c r="C233" s="146"/>
      <c r="D233" s="114" t="s">
        <v>396</v>
      </c>
      <c r="E233" s="15" t="s">
        <v>34</v>
      </c>
      <c r="F233" s="35" t="s">
        <v>17</v>
      </c>
      <c r="G233" s="37" t="s">
        <v>17</v>
      </c>
      <c r="H233" s="35">
        <f>+'форма 21,22'!B6</f>
        <v>8</v>
      </c>
      <c r="I233" s="37" t="s">
        <v>17</v>
      </c>
      <c r="J233" s="146"/>
      <c r="K233" s="146"/>
      <c r="L233" s="146"/>
      <c r="M233" s="146"/>
      <c r="N233" s="103" t="str">
        <f>+'форма 21,22'!C6</f>
        <v>пояснения</v>
      </c>
      <c r="O233" s="146"/>
    </row>
    <row r="234" spans="1:15" s="14" customFormat="1" ht="60.75" customHeight="1" x14ac:dyDescent="0.25">
      <c r="A234" s="146"/>
      <c r="B234" s="146"/>
      <c r="C234" s="146" t="s">
        <v>123</v>
      </c>
      <c r="D234" s="114" t="s">
        <v>397</v>
      </c>
      <c r="E234" s="15" t="s">
        <v>34</v>
      </c>
      <c r="F234" s="35" t="s">
        <v>17</v>
      </c>
      <c r="G234" s="37" t="s">
        <v>17</v>
      </c>
      <c r="H234" s="35">
        <f>+'форма 21,22'!B5</f>
        <v>10</v>
      </c>
      <c r="I234" s="37" t="s">
        <v>17</v>
      </c>
      <c r="J234" s="146" t="s">
        <v>17</v>
      </c>
      <c r="K234" s="146" t="s">
        <v>17</v>
      </c>
      <c r="L234" s="146" t="s">
        <v>17</v>
      </c>
      <c r="M234" s="146" t="s">
        <v>17</v>
      </c>
      <c r="N234" s="103" t="str">
        <f>+'форма 21,22'!C5</f>
        <v>пояснения</v>
      </c>
      <c r="O234" s="146"/>
    </row>
    <row r="235" spans="1:15" s="14" customFormat="1" ht="60.75" customHeight="1" x14ac:dyDescent="0.25">
      <c r="A235" s="146"/>
      <c r="B235" s="146"/>
      <c r="C235" s="146"/>
      <c r="D235" s="114" t="s">
        <v>396</v>
      </c>
      <c r="E235" s="15" t="s">
        <v>34</v>
      </c>
      <c r="F235" s="35" t="s">
        <v>17</v>
      </c>
      <c r="G235" s="37" t="s">
        <v>17</v>
      </c>
      <c r="H235" s="35">
        <f>+'форма 21,22'!B6</f>
        <v>8</v>
      </c>
      <c r="I235" s="37" t="s">
        <v>17</v>
      </c>
      <c r="J235" s="146"/>
      <c r="K235" s="146"/>
      <c r="L235" s="146"/>
      <c r="M235" s="146"/>
      <c r="N235" s="103" t="str">
        <f>+'форма 21,22'!C6</f>
        <v>пояснения</v>
      </c>
      <c r="O235" s="146"/>
    </row>
    <row r="236" spans="1:15" s="14" customFormat="1" ht="60.75" customHeight="1" x14ac:dyDescent="0.25">
      <c r="A236" s="146"/>
      <c r="B236" s="146"/>
      <c r="C236" s="146" t="s">
        <v>169</v>
      </c>
      <c r="D236" s="114" t="s">
        <v>397</v>
      </c>
      <c r="E236" s="15" t="s">
        <v>34</v>
      </c>
      <c r="F236" s="35" t="s">
        <v>17</v>
      </c>
      <c r="G236" s="37" t="s">
        <v>17</v>
      </c>
      <c r="H236" s="35">
        <f>+'форма 21,22'!B5</f>
        <v>10</v>
      </c>
      <c r="I236" s="37" t="s">
        <v>17</v>
      </c>
      <c r="J236" s="146" t="s">
        <v>17</v>
      </c>
      <c r="K236" s="146" t="s">
        <v>17</v>
      </c>
      <c r="L236" s="146" t="s">
        <v>17</v>
      </c>
      <c r="M236" s="146" t="s">
        <v>17</v>
      </c>
      <c r="N236" s="103" t="str">
        <f>+'форма 21,22'!C5</f>
        <v>пояснения</v>
      </c>
      <c r="O236" s="146"/>
    </row>
    <row r="237" spans="1:15" s="14" customFormat="1" ht="60.75" customHeight="1" x14ac:dyDescent="0.25">
      <c r="A237" s="146"/>
      <c r="B237" s="146"/>
      <c r="C237" s="146"/>
      <c r="D237" s="114" t="s">
        <v>396</v>
      </c>
      <c r="E237" s="15" t="s">
        <v>34</v>
      </c>
      <c r="F237" s="35" t="s">
        <v>17</v>
      </c>
      <c r="G237" s="37" t="s">
        <v>17</v>
      </c>
      <c r="H237" s="35">
        <f>+'форма 21,22'!B6</f>
        <v>8</v>
      </c>
      <c r="I237" s="37" t="s">
        <v>17</v>
      </c>
      <c r="J237" s="146"/>
      <c r="K237" s="146"/>
      <c r="L237" s="146"/>
      <c r="M237" s="146"/>
      <c r="N237" s="103" t="str">
        <f>+'форма 21,22'!C6</f>
        <v>пояснения</v>
      </c>
      <c r="O237" s="146"/>
    </row>
    <row r="238" spans="1:15" s="14" customFormat="1" ht="60.75" customHeight="1" x14ac:dyDescent="0.25">
      <c r="A238" s="146"/>
      <c r="B238" s="146"/>
      <c r="C238" s="146" t="s">
        <v>115</v>
      </c>
      <c r="D238" s="114" t="s">
        <v>397</v>
      </c>
      <c r="E238" s="15" t="s">
        <v>34</v>
      </c>
      <c r="F238" s="35" t="s">
        <v>17</v>
      </c>
      <c r="G238" s="37" t="s">
        <v>17</v>
      </c>
      <c r="H238" s="35">
        <f>+'форма 21,22'!B5</f>
        <v>10</v>
      </c>
      <c r="I238" s="37" t="s">
        <v>17</v>
      </c>
      <c r="J238" s="146" t="s">
        <v>17</v>
      </c>
      <c r="K238" s="146" t="s">
        <v>17</v>
      </c>
      <c r="L238" s="146" t="s">
        <v>17</v>
      </c>
      <c r="M238" s="146" t="s">
        <v>17</v>
      </c>
      <c r="N238" s="103" t="str">
        <f>+'форма 21,22'!C5</f>
        <v>пояснения</v>
      </c>
      <c r="O238" s="146"/>
    </row>
    <row r="239" spans="1:15" s="14" customFormat="1" ht="60.75" customHeight="1" x14ac:dyDescent="0.25">
      <c r="A239" s="146"/>
      <c r="B239" s="146"/>
      <c r="C239" s="146"/>
      <c r="D239" s="114" t="s">
        <v>396</v>
      </c>
      <c r="E239" s="15" t="s">
        <v>34</v>
      </c>
      <c r="F239" s="35" t="s">
        <v>17</v>
      </c>
      <c r="G239" s="37" t="s">
        <v>17</v>
      </c>
      <c r="H239" s="35">
        <f>+'форма 21,22'!B6</f>
        <v>8</v>
      </c>
      <c r="I239" s="37" t="s">
        <v>17</v>
      </c>
      <c r="J239" s="146"/>
      <c r="K239" s="146"/>
      <c r="L239" s="146"/>
      <c r="M239" s="146"/>
      <c r="N239" s="103" t="str">
        <f>+'форма 21,22'!C6</f>
        <v>пояснения</v>
      </c>
      <c r="O239" s="146"/>
    </row>
    <row r="240" spans="1:15" s="14" customFormat="1" ht="60.75" customHeight="1" x14ac:dyDescent="0.25">
      <c r="A240" s="146"/>
      <c r="B240" s="146"/>
      <c r="C240" s="146" t="s">
        <v>125</v>
      </c>
      <c r="D240" s="114" t="s">
        <v>397</v>
      </c>
      <c r="E240" s="15" t="s">
        <v>34</v>
      </c>
      <c r="F240" s="35" t="s">
        <v>17</v>
      </c>
      <c r="G240" s="37" t="s">
        <v>17</v>
      </c>
      <c r="H240" s="35">
        <f>+'форма 21,22'!B5</f>
        <v>10</v>
      </c>
      <c r="I240" s="37" t="s">
        <v>17</v>
      </c>
      <c r="J240" s="146" t="s">
        <v>17</v>
      </c>
      <c r="K240" s="146" t="s">
        <v>17</v>
      </c>
      <c r="L240" s="146" t="s">
        <v>17</v>
      </c>
      <c r="M240" s="146" t="s">
        <v>17</v>
      </c>
      <c r="N240" s="103" t="str">
        <f>+'форма 21,22'!C5</f>
        <v>пояснения</v>
      </c>
      <c r="O240" s="146"/>
    </row>
    <row r="241" spans="1:15" s="14" customFormat="1" ht="66.75" customHeight="1" x14ac:dyDescent="0.25">
      <c r="A241" s="146" t="s">
        <v>177</v>
      </c>
      <c r="B241" s="146"/>
      <c r="C241" s="146"/>
      <c r="D241" s="114" t="s">
        <v>396</v>
      </c>
      <c r="E241" s="15" t="s">
        <v>34</v>
      </c>
      <c r="F241" s="35" t="s">
        <v>17</v>
      </c>
      <c r="G241" s="37" t="s">
        <v>17</v>
      </c>
      <c r="H241" s="35">
        <f>+'форма 21,22'!B6</f>
        <v>8</v>
      </c>
      <c r="I241" s="37" t="s">
        <v>17</v>
      </c>
      <c r="J241" s="146"/>
      <c r="K241" s="146"/>
      <c r="L241" s="146"/>
      <c r="M241" s="146"/>
      <c r="N241" s="103" t="str">
        <f>+'форма 21,22'!C6</f>
        <v>пояснения</v>
      </c>
      <c r="O241" s="146"/>
    </row>
    <row r="242" spans="1:15" s="14" customFormat="1" ht="15.75" customHeight="1" x14ac:dyDescent="0.25">
      <c r="A242" s="140" t="s">
        <v>179</v>
      </c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2"/>
    </row>
    <row r="243" spans="1:15" s="14" customFormat="1" ht="36" x14ac:dyDescent="0.25">
      <c r="A243" s="15" t="s">
        <v>180</v>
      </c>
      <c r="B243" s="15" t="s">
        <v>181</v>
      </c>
      <c r="C243" s="15" t="s">
        <v>49</v>
      </c>
      <c r="D243" s="15" t="s">
        <v>182</v>
      </c>
      <c r="E243" s="15" t="s">
        <v>66</v>
      </c>
      <c r="F243" s="35" t="s">
        <v>17</v>
      </c>
      <c r="G243" s="37" t="s">
        <v>67</v>
      </c>
      <c r="H243" s="35" t="s">
        <v>17</v>
      </c>
      <c r="I243" s="37" t="str">
        <f>+'форма 23'!H8</f>
        <v>да</v>
      </c>
      <c r="J243" s="15" t="str">
        <f>+'форма 23'!B6</f>
        <v>распоряжение</v>
      </c>
      <c r="K243" s="85" t="str">
        <f>+'форма 23'!C6</f>
        <v>правительство РА</v>
      </c>
      <c r="L243" s="85" t="str">
        <f>+'форма 23'!D6</f>
        <v>01 января</v>
      </c>
      <c r="M243" s="85">
        <f>+'форма 23'!E6</f>
        <v>1</v>
      </c>
      <c r="N243" s="15" t="str">
        <f>+'форма 23'!I6</f>
        <v>пояснения</v>
      </c>
      <c r="O243" s="147" t="s">
        <v>183</v>
      </c>
    </row>
    <row r="244" spans="1:15" s="14" customFormat="1" ht="36" x14ac:dyDescent="0.25">
      <c r="A244" s="85" t="s">
        <v>180</v>
      </c>
      <c r="B244" s="85" t="s">
        <v>181</v>
      </c>
      <c r="C244" s="85" t="s">
        <v>49</v>
      </c>
      <c r="D244" s="85" t="s">
        <v>182</v>
      </c>
      <c r="E244" s="85" t="s">
        <v>66</v>
      </c>
      <c r="F244" s="35" t="s">
        <v>17</v>
      </c>
      <c r="G244" s="37" t="s">
        <v>67</v>
      </c>
      <c r="H244" s="35" t="s">
        <v>17</v>
      </c>
      <c r="I244" s="37" t="str">
        <f>+'форма 23'!H8</f>
        <v>да</v>
      </c>
      <c r="J244" s="85" t="str">
        <f>+'форма 23'!B7</f>
        <v>распоряжение</v>
      </c>
      <c r="K244" s="85" t="str">
        <f>+'форма 23'!C7</f>
        <v>правительство ра</v>
      </c>
      <c r="L244" s="85" t="str">
        <f>+'форма 23'!D7</f>
        <v>10 января</v>
      </c>
      <c r="M244" s="85">
        <f>+'форма 23'!E7</f>
        <v>3</v>
      </c>
      <c r="N244" s="85" t="str">
        <f>+'форма 23'!I7</f>
        <v>пояснения</v>
      </c>
      <c r="O244" s="148"/>
    </row>
    <row r="245" spans="1:15" s="14" customFormat="1" ht="60.75" customHeight="1" x14ac:dyDescent="0.25">
      <c r="A245" s="15" t="s">
        <v>184</v>
      </c>
      <c r="B245" s="15" t="s">
        <v>185</v>
      </c>
      <c r="C245" s="15" t="s">
        <v>38</v>
      </c>
      <c r="D245" s="15" t="s">
        <v>186</v>
      </c>
      <c r="E245" s="15" t="s">
        <v>66</v>
      </c>
      <c r="F245" s="35" t="s">
        <v>17</v>
      </c>
      <c r="G245" s="37" t="s">
        <v>187</v>
      </c>
      <c r="H245" s="35" t="s">
        <v>17</v>
      </c>
      <c r="I245" s="37" t="str">
        <f>+'форма 24'!H10</f>
        <v>да</v>
      </c>
      <c r="J245" s="85" t="str">
        <f>+'форма 24'!B7</f>
        <v>постановление</v>
      </c>
      <c r="K245" s="85" t="str">
        <f>+'форма 24'!C7</f>
        <v>правительстов РА</v>
      </c>
      <c r="L245" s="85" t="str">
        <f>+'форма 24'!D7</f>
        <v xml:space="preserve">1 января </v>
      </c>
      <c r="M245" s="85">
        <f>+'форма 24'!E7</f>
        <v>1</v>
      </c>
      <c r="N245" s="85" t="str">
        <f>+'форма 24'!I7</f>
        <v>пояснения</v>
      </c>
      <c r="O245" s="148"/>
    </row>
    <row r="246" spans="1:15" s="14" customFormat="1" ht="60.75" customHeight="1" x14ac:dyDescent="0.25">
      <c r="A246" s="85" t="s">
        <v>184</v>
      </c>
      <c r="B246" s="85" t="s">
        <v>185</v>
      </c>
      <c r="C246" s="85" t="s">
        <v>38</v>
      </c>
      <c r="D246" s="85" t="s">
        <v>186</v>
      </c>
      <c r="E246" s="85" t="s">
        <v>66</v>
      </c>
      <c r="F246" s="35" t="s">
        <v>17</v>
      </c>
      <c r="G246" s="37" t="s">
        <v>187</v>
      </c>
      <c r="H246" s="35" t="s">
        <v>17</v>
      </c>
      <c r="I246" s="37" t="str">
        <f>+'форма 24'!H10</f>
        <v>да</v>
      </c>
      <c r="J246" s="85" t="str">
        <f>+'форма 24'!B8</f>
        <v>постановление</v>
      </c>
      <c r="K246" s="85" t="str">
        <f>+'форма 24'!C8</f>
        <v>правительстов РА</v>
      </c>
      <c r="L246" s="85" t="str">
        <f>+'форма 24'!D8</f>
        <v xml:space="preserve">2 января </v>
      </c>
      <c r="M246" s="85">
        <f>+'форма 24'!E8</f>
        <v>2</v>
      </c>
      <c r="N246" s="85">
        <f>+'форма 24'!I8</f>
        <v>0</v>
      </c>
      <c r="O246" s="149"/>
    </row>
    <row r="247" spans="1:15" s="14" customFormat="1" ht="15.75" customHeight="1" x14ac:dyDescent="0.25">
      <c r="A247" s="140" t="s">
        <v>188</v>
      </c>
      <c r="B247" s="141"/>
      <c r="C247" s="141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2"/>
    </row>
    <row r="248" spans="1:15" s="14" customFormat="1" ht="97.5" customHeight="1" x14ac:dyDescent="0.25">
      <c r="A248" s="15" t="s">
        <v>189</v>
      </c>
      <c r="B248" s="15" t="s">
        <v>190</v>
      </c>
      <c r="C248" s="15" t="s">
        <v>49</v>
      </c>
      <c r="D248" s="15" t="s">
        <v>191</v>
      </c>
      <c r="E248" s="15" t="s">
        <v>66</v>
      </c>
      <c r="F248" s="35" t="s">
        <v>17</v>
      </c>
      <c r="G248" s="37" t="s">
        <v>187</v>
      </c>
      <c r="H248" s="35" t="s">
        <v>17</v>
      </c>
      <c r="I248" s="37" t="str">
        <f>+'форма 25'!F8</f>
        <v>нет</v>
      </c>
      <c r="J248" s="15" t="s">
        <v>17</v>
      </c>
      <c r="K248" s="15" t="s">
        <v>17</v>
      </c>
      <c r="L248" s="15" t="s">
        <v>17</v>
      </c>
      <c r="M248" s="15" t="s">
        <v>17</v>
      </c>
      <c r="N248" s="15" t="str">
        <f>+'форма 25'!G5</f>
        <v>пояснения</v>
      </c>
      <c r="O248" s="146" t="s">
        <v>192</v>
      </c>
    </row>
    <row r="249" spans="1:15" s="14" customFormat="1" ht="80.25" customHeight="1" x14ac:dyDescent="0.25">
      <c r="A249" s="15" t="s">
        <v>193</v>
      </c>
      <c r="B249" s="15" t="s">
        <v>194</v>
      </c>
      <c r="C249" s="15" t="s">
        <v>49</v>
      </c>
      <c r="D249" s="15" t="s">
        <v>195</v>
      </c>
      <c r="E249" s="15" t="s">
        <v>66</v>
      </c>
      <c r="F249" s="35" t="s">
        <v>17</v>
      </c>
      <c r="G249" s="37" t="s">
        <v>67</v>
      </c>
      <c r="H249" s="35" t="s">
        <v>17</v>
      </c>
      <c r="I249" s="37" t="str">
        <f>+'форма 26'!D7</f>
        <v>да</v>
      </c>
      <c r="J249" s="15" t="s">
        <v>17</v>
      </c>
      <c r="K249" s="15" t="s">
        <v>17</v>
      </c>
      <c r="L249" s="15" t="s">
        <v>17</v>
      </c>
      <c r="M249" s="15" t="s">
        <v>17</v>
      </c>
      <c r="N249" s="15" t="str">
        <f>+'форма 26'!E5</f>
        <v>пояснения</v>
      </c>
      <c r="O249" s="146"/>
    </row>
    <row r="250" spans="1:15" s="14" customFormat="1" ht="115.5" customHeight="1" x14ac:dyDescent="0.25">
      <c r="A250" s="15" t="s">
        <v>196</v>
      </c>
      <c r="B250" s="15" t="s">
        <v>197</v>
      </c>
      <c r="C250" s="15" t="s">
        <v>49</v>
      </c>
      <c r="D250" s="15" t="s">
        <v>198</v>
      </c>
      <c r="E250" s="15" t="s">
        <v>56</v>
      </c>
      <c r="F250" s="35">
        <v>100</v>
      </c>
      <c r="G250" s="37" t="s">
        <v>17</v>
      </c>
      <c r="H250" s="35">
        <f>+'форма 27'!F8</f>
        <v>100</v>
      </c>
      <c r="I250" s="37" t="s">
        <v>17</v>
      </c>
      <c r="J250" s="15" t="s">
        <v>17</v>
      </c>
      <c r="K250" s="15" t="s">
        <v>17</v>
      </c>
      <c r="L250" s="15" t="s">
        <v>17</v>
      </c>
      <c r="M250" s="15" t="s">
        <v>17</v>
      </c>
      <c r="N250" s="15" t="str">
        <f>+'форма 27'!G6</f>
        <v>пояснения</v>
      </c>
      <c r="O250" s="146"/>
    </row>
    <row r="251" spans="1:15" s="14" customFormat="1" ht="285.75" customHeight="1" x14ac:dyDescent="0.25">
      <c r="A251" s="15" t="s">
        <v>199</v>
      </c>
      <c r="B251" s="15" t="s">
        <v>200</v>
      </c>
      <c r="C251" s="15" t="s">
        <v>49</v>
      </c>
      <c r="D251" s="15" t="s">
        <v>201</v>
      </c>
      <c r="E251" s="15" t="s">
        <v>202</v>
      </c>
      <c r="F251" s="35" t="s">
        <v>17</v>
      </c>
      <c r="G251" s="37" t="s">
        <v>187</v>
      </c>
      <c r="H251" s="35" t="s">
        <v>17</v>
      </c>
      <c r="I251" s="37" t="str">
        <f>+'форма 28'!H9</f>
        <v>да</v>
      </c>
      <c r="J251" s="15" t="str">
        <f>+'форма 28'!B6</f>
        <v>закон</v>
      </c>
      <c r="K251" s="85" t="str">
        <f>+'форма 28'!C6</f>
        <v>Гос.собрание</v>
      </c>
      <c r="L251" s="85" t="str">
        <f>+'форма 28'!D6</f>
        <v>1 января</v>
      </c>
      <c r="M251" s="85">
        <f>+'форма 28'!E6</f>
        <v>1</v>
      </c>
      <c r="N251" s="15" t="str">
        <f>+'форма 28'!I6</f>
        <v>пояснения</v>
      </c>
      <c r="O251" s="146"/>
    </row>
    <row r="252" spans="1:15" s="14" customFormat="1" ht="285.75" customHeight="1" x14ac:dyDescent="0.25">
      <c r="A252" s="85" t="s">
        <v>199</v>
      </c>
      <c r="B252" s="85" t="s">
        <v>200</v>
      </c>
      <c r="C252" s="85" t="s">
        <v>49</v>
      </c>
      <c r="D252" s="85" t="s">
        <v>201</v>
      </c>
      <c r="E252" s="85" t="s">
        <v>202</v>
      </c>
      <c r="F252" s="35" t="s">
        <v>17</v>
      </c>
      <c r="G252" s="37" t="s">
        <v>187</v>
      </c>
      <c r="H252" s="35" t="s">
        <v>17</v>
      </c>
      <c r="I252" s="37" t="str">
        <f>+'форма 28'!H9</f>
        <v>да</v>
      </c>
      <c r="J252" s="85" t="str">
        <f>+'форма 28'!B7</f>
        <v>закон</v>
      </c>
      <c r="K252" s="85" t="str">
        <f>+'форма 28'!C7</f>
        <v>Гос.собрание</v>
      </c>
      <c r="L252" s="85" t="str">
        <f>+'форма 28'!D7</f>
        <v>10 января</v>
      </c>
      <c r="M252" s="85">
        <f>+'форма 28'!E7</f>
        <v>2</v>
      </c>
      <c r="N252" s="85">
        <f>+'форма 28'!I7</f>
        <v>0</v>
      </c>
      <c r="O252" s="146"/>
    </row>
    <row r="253" spans="1:15" s="14" customFormat="1" ht="126" customHeight="1" x14ac:dyDescent="0.25">
      <c r="A253" s="15" t="s">
        <v>203</v>
      </c>
      <c r="B253" s="15" t="s">
        <v>204</v>
      </c>
      <c r="C253" s="15" t="s">
        <v>49</v>
      </c>
      <c r="D253" s="15" t="s">
        <v>205</v>
      </c>
      <c r="E253" s="15" t="s">
        <v>202</v>
      </c>
      <c r="F253" s="35" t="s">
        <v>17</v>
      </c>
      <c r="G253" s="37" t="s">
        <v>67</v>
      </c>
      <c r="H253" s="35" t="s">
        <v>17</v>
      </c>
      <c r="I253" s="37" t="str">
        <f>+'форма 29'!H9</f>
        <v>да</v>
      </c>
      <c r="J253" s="15" t="str">
        <f>+'форма 29'!B6</f>
        <v xml:space="preserve">постановление </v>
      </c>
      <c r="K253" s="85" t="str">
        <f>+'форма 29'!C6</f>
        <v>правительстов ра</v>
      </c>
      <c r="L253" s="85" t="str">
        <f>+'форма 29'!D6</f>
        <v>1 января</v>
      </c>
      <c r="M253" s="85">
        <f>+'форма 29'!E6</f>
        <v>1</v>
      </c>
      <c r="N253" s="15" t="str">
        <f>+'форма 29'!I6</f>
        <v>пояснения</v>
      </c>
      <c r="O253" s="146"/>
    </row>
    <row r="254" spans="1:15" s="14" customFormat="1" ht="126" customHeight="1" x14ac:dyDescent="0.25">
      <c r="A254" s="85" t="s">
        <v>203</v>
      </c>
      <c r="B254" s="85" t="s">
        <v>204</v>
      </c>
      <c r="C254" s="85" t="s">
        <v>49</v>
      </c>
      <c r="D254" s="85" t="s">
        <v>205</v>
      </c>
      <c r="E254" s="85" t="s">
        <v>202</v>
      </c>
      <c r="F254" s="35" t="s">
        <v>17</v>
      </c>
      <c r="G254" s="37" t="s">
        <v>67</v>
      </c>
      <c r="H254" s="35" t="s">
        <v>17</v>
      </c>
      <c r="I254" s="37" t="str">
        <f>+'форма 29'!H9</f>
        <v>да</v>
      </c>
      <c r="J254" s="85" t="str">
        <f>+'форма 29'!B7</f>
        <v xml:space="preserve">постановление </v>
      </c>
      <c r="K254" s="85" t="str">
        <f>+'форма 29'!C7</f>
        <v>правительстов ра</v>
      </c>
      <c r="L254" s="85" t="str">
        <f>+'форма 29'!D7</f>
        <v>10 февраля</v>
      </c>
      <c r="M254" s="85">
        <f>+'форма 29'!E7</f>
        <v>10</v>
      </c>
      <c r="N254" s="85" t="str">
        <f>+'форма 29'!I7</f>
        <v>пояснения</v>
      </c>
      <c r="O254" s="124"/>
    </row>
    <row r="255" spans="1:15" s="14" customFormat="1" ht="24" customHeight="1" x14ac:dyDescent="0.25">
      <c r="A255" s="140" t="s">
        <v>206</v>
      </c>
      <c r="B255" s="141"/>
      <c r="C255" s="141"/>
      <c r="D255" s="141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  <c r="O255" s="142"/>
    </row>
    <row r="256" spans="1:15" s="14" customFormat="1" ht="38.25" customHeight="1" x14ac:dyDescent="0.25">
      <c r="A256" s="147" t="s">
        <v>207</v>
      </c>
      <c r="B256" s="147" t="s">
        <v>208</v>
      </c>
      <c r="C256" s="15" t="s">
        <v>49</v>
      </c>
      <c r="D256" s="15" t="s">
        <v>209</v>
      </c>
      <c r="E256" s="15" t="s">
        <v>66</v>
      </c>
      <c r="F256" s="35" t="s">
        <v>17</v>
      </c>
      <c r="G256" s="37" t="s">
        <v>67</v>
      </c>
      <c r="H256" s="35" t="s">
        <v>17</v>
      </c>
      <c r="I256" s="37" t="str">
        <f>+'форма 30'!I8</f>
        <v>да</v>
      </c>
      <c r="J256" s="135" t="str">
        <f>+'форма 30'!B6</f>
        <v>приказ</v>
      </c>
      <c r="K256" s="135" t="str">
        <f>+'форма 30'!C6</f>
        <v>ГРБС</v>
      </c>
      <c r="L256" s="135" t="str">
        <f>+'форма 30'!D6</f>
        <v>1 января</v>
      </c>
      <c r="M256" s="135">
        <f>+'форма 30'!E6</f>
        <v>1</v>
      </c>
      <c r="N256" s="15" t="str">
        <f>+'форма 30'!J6</f>
        <v>пояснения</v>
      </c>
      <c r="O256" s="147" t="s">
        <v>210</v>
      </c>
    </row>
    <row r="257" spans="1:15" s="14" customFormat="1" ht="38.25" customHeight="1" x14ac:dyDescent="0.25">
      <c r="A257" s="148"/>
      <c r="B257" s="148"/>
      <c r="C257" s="85" t="s">
        <v>49</v>
      </c>
      <c r="D257" s="85" t="s">
        <v>209</v>
      </c>
      <c r="E257" s="85" t="s">
        <v>66</v>
      </c>
      <c r="F257" s="35" t="s">
        <v>17</v>
      </c>
      <c r="G257" s="37" t="s">
        <v>67</v>
      </c>
      <c r="H257" s="35" t="s">
        <v>17</v>
      </c>
      <c r="I257" s="37">
        <f>+'форма 30'!I9</f>
        <v>0</v>
      </c>
      <c r="J257" s="135" t="str">
        <f>+'форма 30'!B7</f>
        <v>приказ</v>
      </c>
      <c r="K257" s="135" t="str">
        <f>+'форма 30'!C7</f>
        <v>ГРБС</v>
      </c>
      <c r="L257" s="135" t="str">
        <f>+'форма 30'!D7</f>
        <v>10 января</v>
      </c>
      <c r="M257" s="135">
        <f>+'форма 30'!E7</f>
        <v>3</v>
      </c>
      <c r="N257" s="85">
        <f>+'форма 30'!J7</f>
        <v>0</v>
      </c>
      <c r="O257" s="148"/>
    </row>
    <row r="258" spans="1:15" s="14" customFormat="1" ht="38.25" customHeight="1" x14ac:dyDescent="0.25">
      <c r="A258" s="148"/>
      <c r="B258" s="148"/>
      <c r="C258" s="15" t="s">
        <v>158</v>
      </c>
      <c r="D258" s="15" t="s">
        <v>209</v>
      </c>
      <c r="E258" s="15" t="s">
        <v>66</v>
      </c>
      <c r="F258" s="35" t="s">
        <v>17</v>
      </c>
      <c r="G258" s="37" t="s">
        <v>67</v>
      </c>
      <c r="H258" s="35" t="s">
        <v>17</v>
      </c>
      <c r="I258" s="37" t="str">
        <f>IF(AND(I259="да",I260="да", I261="да", I262="да",I263="да",I264="да", I265="да",I266="да",I267="да",I268="да",I269="да",I270="да",I271="да",I272="да",I273="да",I274="да",I275="да", I276="да"),"да","нет")</f>
        <v>да</v>
      </c>
      <c r="J258" s="15" t="s">
        <v>17</v>
      </c>
      <c r="K258" s="15" t="s">
        <v>17</v>
      </c>
      <c r="L258" s="15" t="s">
        <v>17</v>
      </c>
      <c r="M258" s="15" t="s">
        <v>17</v>
      </c>
      <c r="N258" s="15" t="s">
        <v>17</v>
      </c>
      <c r="O258" s="148"/>
    </row>
    <row r="259" spans="1:15" s="14" customFormat="1" ht="38.25" customHeight="1" x14ac:dyDescent="0.25">
      <c r="A259" s="148"/>
      <c r="B259" s="148"/>
      <c r="C259" s="15" t="s">
        <v>103</v>
      </c>
      <c r="D259" s="15" t="s">
        <v>209</v>
      </c>
      <c r="E259" s="15" t="s">
        <v>66</v>
      </c>
      <c r="F259" s="35" t="s">
        <v>17</v>
      </c>
      <c r="G259" s="37" t="s">
        <v>67</v>
      </c>
      <c r="H259" s="35" t="s">
        <v>17</v>
      </c>
      <c r="I259" s="37" t="str">
        <f>+'форма 30'!I8</f>
        <v>да</v>
      </c>
      <c r="J259" s="15" t="str">
        <f>+'форма 30'!B6</f>
        <v>приказ</v>
      </c>
      <c r="K259" s="85" t="str">
        <f>+'форма 30'!C6</f>
        <v>ГРБС</v>
      </c>
      <c r="L259" s="85" t="str">
        <f>+'форма 30'!D6</f>
        <v>1 января</v>
      </c>
      <c r="M259" s="85">
        <f>+'форма 30'!E6</f>
        <v>1</v>
      </c>
      <c r="N259" s="15" t="str">
        <f>+'форма 30'!J6</f>
        <v>пояснения</v>
      </c>
      <c r="O259" s="148"/>
    </row>
    <row r="260" spans="1:15" s="14" customFormat="1" ht="38.25" customHeight="1" x14ac:dyDescent="0.25">
      <c r="A260" s="148"/>
      <c r="B260" s="148"/>
      <c r="C260" s="85" t="s">
        <v>103</v>
      </c>
      <c r="D260" s="85" t="s">
        <v>209</v>
      </c>
      <c r="E260" s="85" t="s">
        <v>66</v>
      </c>
      <c r="F260" s="35" t="s">
        <v>17</v>
      </c>
      <c r="G260" s="37" t="s">
        <v>67</v>
      </c>
      <c r="H260" s="35" t="s">
        <v>17</v>
      </c>
      <c r="I260" s="37" t="str">
        <f>+'форма 30'!I8</f>
        <v>да</v>
      </c>
      <c r="J260" s="85" t="str">
        <f>+'форма 30'!B6</f>
        <v>приказ</v>
      </c>
      <c r="K260" s="85" t="str">
        <f>+'форма 30'!C6</f>
        <v>ГРБС</v>
      </c>
      <c r="L260" s="85" t="str">
        <f>+'форма 30'!D6</f>
        <v>1 января</v>
      </c>
      <c r="M260" s="85">
        <f>+'форма 30'!E6</f>
        <v>1</v>
      </c>
      <c r="N260" s="85">
        <f>+'[1]форма 30'!E12</f>
        <v>0</v>
      </c>
      <c r="O260" s="148"/>
    </row>
    <row r="261" spans="1:15" s="14" customFormat="1" ht="38.25" customHeight="1" x14ac:dyDescent="0.25">
      <c r="A261" s="148"/>
      <c r="B261" s="148"/>
      <c r="C261" s="15" t="s">
        <v>107</v>
      </c>
      <c r="D261" s="15" t="s">
        <v>209</v>
      </c>
      <c r="E261" s="15" t="s">
        <v>66</v>
      </c>
      <c r="F261" s="35" t="s">
        <v>17</v>
      </c>
      <c r="G261" s="37" t="s">
        <v>67</v>
      </c>
      <c r="H261" s="35" t="s">
        <v>17</v>
      </c>
      <c r="I261" s="37" t="str">
        <f>+'форма 30'!I8</f>
        <v>да</v>
      </c>
      <c r="J261" s="15" t="str">
        <f>+'форма 30'!B6</f>
        <v>приказ</v>
      </c>
      <c r="K261" s="15" t="str">
        <f>+'форма 30'!C6</f>
        <v>ГРБС</v>
      </c>
      <c r="L261" s="15" t="str">
        <f>+'форма 30'!D6</f>
        <v>1 января</v>
      </c>
      <c r="M261" s="85">
        <f>+'форма 30'!E6</f>
        <v>1</v>
      </c>
      <c r="N261" s="15">
        <f>+'[1]форма 30'!E11</f>
        <v>0</v>
      </c>
      <c r="O261" s="148"/>
    </row>
    <row r="262" spans="1:15" s="14" customFormat="1" ht="38.25" customHeight="1" x14ac:dyDescent="0.25">
      <c r="A262" s="148"/>
      <c r="B262" s="148"/>
      <c r="C262" s="15" t="s">
        <v>108</v>
      </c>
      <c r="D262" s="15" t="s">
        <v>209</v>
      </c>
      <c r="E262" s="15" t="s">
        <v>66</v>
      </c>
      <c r="F262" s="35" t="s">
        <v>17</v>
      </c>
      <c r="G262" s="37" t="s">
        <v>67</v>
      </c>
      <c r="H262" s="35" t="s">
        <v>17</v>
      </c>
      <c r="I262" s="37" t="str">
        <f>+'форма 30'!I8</f>
        <v>да</v>
      </c>
      <c r="J262" s="15" t="str">
        <f>+'форма 30'!B6</f>
        <v>приказ</v>
      </c>
      <c r="K262" s="15" t="str">
        <f>+'форма 30'!C6</f>
        <v>ГРБС</v>
      </c>
      <c r="L262" s="85" t="str">
        <f>+'форма 30'!D6</f>
        <v>1 января</v>
      </c>
      <c r="M262" s="85">
        <f>+'форма 30'!E6</f>
        <v>1</v>
      </c>
      <c r="N262" s="15">
        <f>+'[1]форма 30'!E11</f>
        <v>0</v>
      </c>
      <c r="O262" s="148"/>
    </row>
    <row r="263" spans="1:15" s="14" customFormat="1" ht="38.25" customHeight="1" x14ac:dyDescent="0.25">
      <c r="A263" s="148"/>
      <c r="B263" s="148"/>
      <c r="C263" s="15" t="s">
        <v>119</v>
      </c>
      <c r="D263" s="15" t="s">
        <v>209</v>
      </c>
      <c r="E263" s="15" t="s">
        <v>66</v>
      </c>
      <c r="F263" s="35" t="s">
        <v>17</v>
      </c>
      <c r="G263" s="37" t="s">
        <v>67</v>
      </c>
      <c r="H263" s="35" t="s">
        <v>17</v>
      </c>
      <c r="I263" s="37" t="str">
        <f>+'форма 30'!I8</f>
        <v>да</v>
      </c>
      <c r="J263" s="15" t="str">
        <f>+'форма 30'!B6</f>
        <v>приказ</v>
      </c>
      <c r="K263" s="15" t="str">
        <f>+'форма 30'!C6</f>
        <v>ГРБС</v>
      </c>
      <c r="L263" s="85" t="str">
        <f>+'форма 30'!D6</f>
        <v>1 января</v>
      </c>
      <c r="M263" s="85">
        <f>+'форма 30'!E6</f>
        <v>1</v>
      </c>
      <c r="N263" s="15">
        <f>+'[1]форма 30'!E11</f>
        <v>0</v>
      </c>
      <c r="O263" s="148"/>
    </row>
    <row r="264" spans="1:15" s="14" customFormat="1" ht="38.25" customHeight="1" x14ac:dyDescent="0.25">
      <c r="A264" s="148"/>
      <c r="B264" s="148"/>
      <c r="C264" s="15" t="s">
        <v>110</v>
      </c>
      <c r="D264" s="15" t="s">
        <v>209</v>
      </c>
      <c r="E264" s="15" t="s">
        <v>66</v>
      </c>
      <c r="F264" s="35" t="s">
        <v>17</v>
      </c>
      <c r="G264" s="37" t="s">
        <v>67</v>
      </c>
      <c r="H264" s="35" t="s">
        <v>17</v>
      </c>
      <c r="I264" s="37" t="str">
        <f>+'форма 30'!I8</f>
        <v>да</v>
      </c>
      <c r="J264" s="15" t="str">
        <f>+'форма 30'!B6</f>
        <v>приказ</v>
      </c>
      <c r="K264" s="15" t="str">
        <f>+'форма 30'!C6</f>
        <v>ГРБС</v>
      </c>
      <c r="L264" s="85" t="str">
        <f>+'форма 30'!D6</f>
        <v>1 января</v>
      </c>
      <c r="M264" s="85">
        <f>+'форма 30'!E6</f>
        <v>1</v>
      </c>
      <c r="N264" s="15">
        <f>+'[1]форма 30'!E11</f>
        <v>0</v>
      </c>
      <c r="O264" s="148"/>
    </row>
    <row r="265" spans="1:15" s="14" customFormat="1" ht="38.25" customHeight="1" x14ac:dyDescent="0.25">
      <c r="A265" s="148"/>
      <c r="B265" s="148"/>
      <c r="C265" s="15" t="s">
        <v>111</v>
      </c>
      <c r="D265" s="15" t="s">
        <v>209</v>
      </c>
      <c r="E265" s="15" t="s">
        <v>66</v>
      </c>
      <c r="F265" s="35" t="s">
        <v>17</v>
      </c>
      <c r="G265" s="37" t="s">
        <v>67</v>
      </c>
      <c r="H265" s="35" t="s">
        <v>17</v>
      </c>
      <c r="I265" s="37" t="str">
        <f>+'форма 30'!I8</f>
        <v>да</v>
      </c>
      <c r="J265" s="15" t="str">
        <f>+'форма 30'!B6</f>
        <v>приказ</v>
      </c>
      <c r="K265" s="15" t="str">
        <f>+'форма 30'!C6</f>
        <v>ГРБС</v>
      </c>
      <c r="L265" s="85" t="str">
        <f>+'форма 30'!D6</f>
        <v>1 января</v>
      </c>
      <c r="M265" s="85">
        <f>+'форма 30'!E6</f>
        <v>1</v>
      </c>
      <c r="N265" s="15">
        <f>+'[1]форма 30'!E11</f>
        <v>0</v>
      </c>
      <c r="O265" s="148"/>
    </row>
    <row r="266" spans="1:15" s="14" customFormat="1" ht="38.25" customHeight="1" x14ac:dyDescent="0.25">
      <c r="A266" s="148"/>
      <c r="B266" s="148"/>
      <c r="C266" s="15" t="s">
        <v>109</v>
      </c>
      <c r="D266" s="15" t="s">
        <v>209</v>
      </c>
      <c r="E266" s="15" t="s">
        <v>66</v>
      </c>
      <c r="F266" s="35" t="s">
        <v>17</v>
      </c>
      <c r="G266" s="37" t="s">
        <v>67</v>
      </c>
      <c r="H266" s="35" t="s">
        <v>17</v>
      </c>
      <c r="I266" s="37" t="str">
        <f>+'форма 30'!I8</f>
        <v>да</v>
      </c>
      <c r="J266" s="15" t="str">
        <f>+'форма 30'!B6</f>
        <v>приказ</v>
      </c>
      <c r="K266" s="15" t="str">
        <f>+'форма 30'!C6</f>
        <v>ГРБС</v>
      </c>
      <c r="L266" s="85" t="str">
        <f>+'форма 30'!D6</f>
        <v>1 января</v>
      </c>
      <c r="M266" s="85">
        <f>+'форма 30'!E6</f>
        <v>1</v>
      </c>
      <c r="N266" s="15">
        <f>+'[1]форма 30'!E11</f>
        <v>0</v>
      </c>
      <c r="O266" s="148"/>
    </row>
    <row r="267" spans="1:15" s="14" customFormat="1" ht="38.25" customHeight="1" x14ac:dyDescent="0.25">
      <c r="A267" s="148"/>
      <c r="B267" s="148"/>
      <c r="C267" s="15" t="s">
        <v>44</v>
      </c>
      <c r="D267" s="15" t="s">
        <v>209</v>
      </c>
      <c r="E267" s="15" t="s">
        <v>66</v>
      </c>
      <c r="F267" s="35" t="s">
        <v>17</v>
      </c>
      <c r="G267" s="37" t="s">
        <v>67</v>
      </c>
      <c r="H267" s="35" t="s">
        <v>17</v>
      </c>
      <c r="I267" s="37" t="str">
        <f>+'форма 30'!I8</f>
        <v>да</v>
      </c>
      <c r="J267" s="15" t="str">
        <f>+'форма 30'!B6</f>
        <v>приказ</v>
      </c>
      <c r="K267" s="15" t="str">
        <f>+'форма 30'!C6</f>
        <v>ГРБС</v>
      </c>
      <c r="L267" s="85" t="str">
        <f>+'форма 30'!D6</f>
        <v>1 января</v>
      </c>
      <c r="M267" s="85">
        <f>+'форма 30'!E6</f>
        <v>1</v>
      </c>
      <c r="N267" s="15">
        <f>+'[1]форма 30'!E11</f>
        <v>0</v>
      </c>
      <c r="O267" s="148"/>
    </row>
    <row r="268" spans="1:15" s="14" customFormat="1" ht="38.25" customHeight="1" x14ac:dyDescent="0.25">
      <c r="A268" s="148"/>
      <c r="B268" s="148"/>
      <c r="C268" s="15" t="s">
        <v>38</v>
      </c>
      <c r="D268" s="15" t="s">
        <v>209</v>
      </c>
      <c r="E268" s="15" t="s">
        <v>66</v>
      </c>
      <c r="F268" s="35" t="s">
        <v>17</v>
      </c>
      <c r="G268" s="37" t="s">
        <v>67</v>
      </c>
      <c r="H268" s="35" t="s">
        <v>17</v>
      </c>
      <c r="I268" s="37" t="str">
        <f>+'форма 30'!I8</f>
        <v>да</v>
      </c>
      <c r="J268" s="15" t="str">
        <f>+'форма 30'!B6</f>
        <v>приказ</v>
      </c>
      <c r="K268" s="15" t="str">
        <f>+'форма 30'!C6</f>
        <v>ГРБС</v>
      </c>
      <c r="L268" s="85" t="str">
        <f>+'форма 30'!D6</f>
        <v>1 января</v>
      </c>
      <c r="M268" s="85">
        <f>+'форма 30'!E6</f>
        <v>1</v>
      </c>
      <c r="N268" s="15">
        <f>+'[1]форма 30'!E11</f>
        <v>0</v>
      </c>
      <c r="O268" s="148"/>
    </row>
    <row r="269" spans="1:15" s="14" customFormat="1" ht="38.25" customHeight="1" x14ac:dyDescent="0.25">
      <c r="A269" s="148"/>
      <c r="B269" s="148"/>
      <c r="C269" s="15" t="s">
        <v>165</v>
      </c>
      <c r="D269" s="15" t="s">
        <v>209</v>
      </c>
      <c r="E269" s="15" t="s">
        <v>66</v>
      </c>
      <c r="F269" s="35" t="s">
        <v>17</v>
      </c>
      <c r="G269" s="37" t="s">
        <v>67</v>
      </c>
      <c r="H269" s="35" t="s">
        <v>17</v>
      </c>
      <c r="I269" s="37" t="str">
        <f>+'форма 30'!I8</f>
        <v>да</v>
      </c>
      <c r="J269" s="15" t="str">
        <f>+'форма 30'!B6</f>
        <v>приказ</v>
      </c>
      <c r="K269" s="15" t="str">
        <f>+'форма 30'!C6</f>
        <v>ГРБС</v>
      </c>
      <c r="L269" s="85" t="str">
        <f>+'форма 30'!D6</f>
        <v>1 января</v>
      </c>
      <c r="M269" s="85">
        <f>+'форма 30'!E6</f>
        <v>1</v>
      </c>
      <c r="N269" s="15">
        <f>+'[1]форма 30'!E11</f>
        <v>0</v>
      </c>
      <c r="O269" s="148"/>
    </row>
    <row r="270" spans="1:15" s="14" customFormat="1" ht="38.25" customHeight="1" x14ac:dyDescent="0.25">
      <c r="A270" s="148"/>
      <c r="B270" s="148"/>
      <c r="C270" s="15" t="s">
        <v>166</v>
      </c>
      <c r="D270" s="15" t="s">
        <v>209</v>
      </c>
      <c r="E270" s="15" t="s">
        <v>66</v>
      </c>
      <c r="F270" s="35" t="s">
        <v>17</v>
      </c>
      <c r="G270" s="37" t="s">
        <v>67</v>
      </c>
      <c r="H270" s="35" t="s">
        <v>17</v>
      </c>
      <c r="I270" s="37" t="str">
        <f>+'форма 30'!I8</f>
        <v>да</v>
      </c>
      <c r="J270" s="15" t="str">
        <f>+'форма 30'!B6</f>
        <v>приказ</v>
      </c>
      <c r="K270" s="15" t="str">
        <f>+'форма 30'!C6</f>
        <v>ГРБС</v>
      </c>
      <c r="L270" s="85" t="str">
        <f>+'форма 30'!D6</f>
        <v>1 января</v>
      </c>
      <c r="M270" s="85">
        <f>+'форма 30'!E6</f>
        <v>1</v>
      </c>
      <c r="N270" s="15">
        <f>+'[1]форма 30'!E11</f>
        <v>0</v>
      </c>
      <c r="O270" s="148"/>
    </row>
    <row r="271" spans="1:15" s="14" customFormat="1" ht="38.25" customHeight="1" x14ac:dyDescent="0.25">
      <c r="A271" s="148"/>
      <c r="B271" s="148"/>
      <c r="C271" s="15" t="s">
        <v>120</v>
      </c>
      <c r="D271" s="15" t="s">
        <v>209</v>
      </c>
      <c r="E271" s="15" t="s">
        <v>66</v>
      </c>
      <c r="F271" s="35" t="s">
        <v>17</v>
      </c>
      <c r="G271" s="37" t="s">
        <v>67</v>
      </c>
      <c r="H271" s="35" t="s">
        <v>17</v>
      </c>
      <c r="I271" s="37" t="str">
        <f>+'форма 30'!I8</f>
        <v>да</v>
      </c>
      <c r="J271" s="15" t="str">
        <f>+'форма 30'!B6</f>
        <v>приказ</v>
      </c>
      <c r="K271" s="15" t="str">
        <f>+'форма 30'!C6</f>
        <v>ГРБС</v>
      </c>
      <c r="L271" s="85" t="str">
        <f>+'форма 30'!D6</f>
        <v>1 января</v>
      </c>
      <c r="M271" s="85">
        <f>+'форма 30'!E6</f>
        <v>1</v>
      </c>
      <c r="N271" s="15">
        <f>+'[1]форма 30'!E11</f>
        <v>0</v>
      </c>
      <c r="O271" s="148"/>
    </row>
    <row r="272" spans="1:15" s="14" customFormat="1" ht="38.25" customHeight="1" x14ac:dyDescent="0.25">
      <c r="A272" s="148"/>
      <c r="B272" s="148"/>
      <c r="C272" s="15" t="s">
        <v>113</v>
      </c>
      <c r="D272" s="15" t="s">
        <v>209</v>
      </c>
      <c r="E272" s="15" t="s">
        <v>66</v>
      </c>
      <c r="F272" s="35" t="s">
        <v>17</v>
      </c>
      <c r="G272" s="37" t="s">
        <v>67</v>
      </c>
      <c r="H272" s="35" t="s">
        <v>17</v>
      </c>
      <c r="I272" s="37" t="str">
        <f>+'форма 30'!I8</f>
        <v>да</v>
      </c>
      <c r="J272" s="15" t="str">
        <f>+'форма 30'!B6</f>
        <v>приказ</v>
      </c>
      <c r="K272" s="15" t="str">
        <f>+'форма 30'!C6</f>
        <v>ГРБС</v>
      </c>
      <c r="L272" s="85" t="str">
        <f>+'форма 30'!D6</f>
        <v>1 января</v>
      </c>
      <c r="M272" s="85">
        <f>+'форма 30'!E6</f>
        <v>1</v>
      </c>
      <c r="N272" s="15">
        <f>+'[1]форма 30'!E11</f>
        <v>0</v>
      </c>
      <c r="O272" s="148"/>
    </row>
    <row r="273" spans="1:15" s="14" customFormat="1" ht="38.25" customHeight="1" x14ac:dyDescent="0.25">
      <c r="A273" s="148"/>
      <c r="B273" s="148"/>
      <c r="C273" s="15" t="s">
        <v>123</v>
      </c>
      <c r="D273" s="15" t="s">
        <v>209</v>
      </c>
      <c r="E273" s="15" t="s">
        <v>66</v>
      </c>
      <c r="F273" s="35" t="s">
        <v>17</v>
      </c>
      <c r="G273" s="37" t="s">
        <v>67</v>
      </c>
      <c r="H273" s="35" t="s">
        <v>17</v>
      </c>
      <c r="I273" s="37" t="str">
        <f>+'форма 30'!I8</f>
        <v>да</v>
      </c>
      <c r="J273" s="15" t="str">
        <f>+'форма 30'!B6</f>
        <v>приказ</v>
      </c>
      <c r="K273" s="15" t="str">
        <f>+'форма 30'!C6</f>
        <v>ГРБС</v>
      </c>
      <c r="L273" s="85" t="str">
        <f>+'форма 30'!D6</f>
        <v>1 января</v>
      </c>
      <c r="M273" s="85">
        <f>+'форма 30'!E6</f>
        <v>1</v>
      </c>
      <c r="N273" s="15">
        <f>+'[1]форма 30'!E11</f>
        <v>0</v>
      </c>
      <c r="O273" s="148"/>
    </row>
    <row r="274" spans="1:15" s="14" customFormat="1" ht="38.25" customHeight="1" x14ac:dyDescent="0.25">
      <c r="A274" s="148"/>
      <c r="B274" s="148"/>
      <c r="C274" s="15" t="s">
        <v>169</v>
      </c>
      <c r="D274" s="15" t="s">
        <v>209</v>
      </c>
      <c r="E274" s="15" t="s">
        <v>66</v>
      </c>
      <c r="F274" s="35" t="s">
        <v>17</v>
      </c>
      <c r="G274" s="37" t="s">
        <v>67</v>
      </c>
      <c r="H274" s="35" t="s">
        <v>17</v>
      </c>
      <c r="I274" s="37" t="str">
        <f>+'форма 30'!I8</f>
        <v>да</v>
      </c>
      <c r="J274" s="15" t="str">
        <f>+'форма 30'!B6</f>
        <v>приказ</v>
      </c>
      <c r="K274" s="15" t="str">
        <f>+'форма 30'!C6</f>
        <v>ГРБС</v>
      </c>
      <c r="L274" s="85" t="str">
        <f>+'форма 30'!D6</f>
        <v>1 января</v>
      </c>
      <c r="M274" s="85">
        <f>+'форма 30'!E6</f>
        <v>1</v>
      </c>
      <c r="N274" s="15">
        <f>+'[1]форма 30'!E11</f>
        <v>0</v>
      </c>
      <c r="O274" s="148"/>
    </row>
    <row r="275" spans="1:15" s="14" customFormat="1" ht="38.25" customHeight="1" x14ac:dyDescent="0.25">
      <c r="A275" s="148"/>
      <c r="B275" s="148"/>
      <c r="C275" s="15" t="s">
        <v>115</v>
      </c>
      <c r="D275" s="15" t="s">
        <v>209</v>
      </c>
      <c r="E275" s="15" t="s">
        <v>66</v>
      </c>
      <c r="F275" s="35" t="s">
        <v>17</v>
      </c>
      <c r="G275" s="37" t="s">
        <v>67</v>
      </c>
      <c r="H275" s="35" t="s">
        <v>17</v>
      </c>
      <c r="I275" s="37" t="str">
        <f>+'форма 30'!I8</f>
        <v>да</v>
      </c>
      <c r="J275" s="15" t="str">
        <f>+'форма 30'!B6</f>
        <v>приказ</v>
      </c>
      <c r="K275" s="15" t="str">
        <f>+'форма 30'!C6</f>
        <v>ГРБС</v>
      </c>
      <c r="L275" s="85" t="str">
        <f>+'форма 30'!D6</f>
        <v>1 января</v>
      </c>
      <c r="M275" s="85">
        <f>+'форма 30'!E6</f>
        <v>1</v>
      </c>
      <c r="N275" s="15">
        <f>+'[1]форма 30'!E11</f>
        <v>0</v>
      </c>
      <c r="O275" s="148"/>
    </row>
    <row r="276" spans="1:15" s="14" customFormat="1" ht="38.25" customHeight="1" x14ac:dyDescent="0.25">
      <c r="A276" s="149"/>
      <c r="B276" s="149"/>
      <c r="C276" s="15" t="s">
        <v>125</v>
      </c>
      <c r="D276" s="15" t="s">
        <v>209</v>
      </c>
      <c r="E276" s="15" t="s">
        <v>66</v>
      </c>
      <c r="F276" s="35" t="s">
        <v>17</v>
      </c>
      <c r="G276" s="37" t="s">
        <v>67</v>
      </c>
      <c r="H276" s="35" t="s">
        <v>17</v>
      </c>
      <c r="I276" s="37" t="str">
        <f>+'форма 30'!I8</f>
        <v>да</v>
      </c>
      <c r="J276" s="15" t="str">
        <f>+'форма 30'!B6</f>
        <v>приказ</v>
      </c>
      <c r="K276" s="15" t="str">
        <f>+'форма 30'!C6</f>
        <v>ГРБС</v>
      </c>
      <c r="L276" s="85" t="str">
        <f>+'форма 30'!D6</f>
        <v>1 января</v>
      </c>
      <c r="M276" s="85">
        <f>+'форма 30'!E6</f>
        <v>1</v>
      </c>
      <c r="N276" s="15">
        <f>+'[1]форма 30'!E11</f>
        <v>0</v>
      </c>
      <c r="O276" s="149"/>
    </row>
    <row r="277" spans="1:15" s="14" customFormat="1" x14ac:dyDescent="0.25">
      <c r="A277" s="138" t="s">
        <v>211</v>
      </c>
      <c r="B277" s="138"/>
      <c r="C277" s="138"/>
      <c r="D277" s="138"/>
      <c r="E277" s="4" t="s">
        <v>73</v>
      </c>
      <c r="F277" s="35">
        <f>F9+F20+F22</f>
        <v>6324.5</v>
      </c>
      <c r="G277" s="37" t="s">
        <v>17</v>
      </c>
      <c r="H277" s="35">
        <f>H9+H20+H22</f>
        <v>4</v>
      </c>
      <c r="I277" s="39" t="e">
        <f>I9+I20+I22</f>
        <v>#VALUE!</v>
      </c>
      <c r="J277" s="4" t="s">
        <v>17</v>
      </c>
      <c r="K277" s="4" t="s">
        <v>17</v>
      </c>
      <c r="L277" s="4" t="s">
        <v>17</v>
      </c>
      <c r="M277" s="84" t="s">
        <v>17</v>
      </c>
      <c r="N277" s="4" t="s">
        <v>17</v>
      </c>
      <c r="O277" s="21"/>
    </row>
  </sheetData>
  <mergeCells count="181">
    <mergeCell ref="E1:K1"/>
    <mergeCell ref="L1:O1"/>
    <mergeCell ref="A2:O2"/>
    <mergeCell ref="A3:A5"/>
    <mergeCell ref="B3:B5"/>
    <mergeCell ref="C3:C5"/>
    <mergeCell ref="D3:D5"/>
    <mergeCell ref="E3:E5"/>
    <mergeCell ref="J3:N3"/>
    <mergeCell ref="A8:A9"/>
    <mergeCell ref="B8:B9"/>
    <mergeCell ref="C8:C9"/>
    <mergeCell ref="O8:O9"/>
    <mergeCell ref="O12:O15"/>
    <mergeCell ref="A35:O35"/>
    <mergeCell ref="O243:O246"/>
    <mergeCell ref="O3:O5"/>
    <mergeCell ref="G4:G5"/>
    <mergeCell ref="H4:H5"/>
    <mergeCell ref="I4:I5"/>
    <mergeCell ref="J4:M4"/>
    <mergeCell ref="N4:N5"/>
    <mergeCell ref="A19:A20"/>
    <mergeCell ref="B19:B20"/>
    <mergeCell ref="C19:C20"/>
    <mergeCell ref="O19:O22"/>
    <mergeCell ref="A21:A22"/>
    <mergeCell ref="B21:B22"/>
    <mergeCell ref="C21:C22"/>
    <mergeCell ref="A7:O7"/>
    <mergeCell ref="C93:C97"/>
    <mergeCell ref="C98:C102"/>
    <mergeCell ref="O28:O34"/>
    <mergeCell ref="O36:O37"/>
    <mergeCell ref="A23:O23"/>
    <mergeCell ref="A25:A26"/>
    <mergeCell ref="B25:B26"/>
    <mergeCell ref="C25:C26"/>
    <mergeCell ref="O25:O26"/>
    <mergeCell ref="A27:O27"/>
    <mergeCell ref="A167:O167"/>
    <mergeCell ref="A168:A176"/>
    <mergeCell ref="B168:B176"/>
    <mergeCell ref="O168:O176"/>
    <mergeCell ref="C133:C137"/>
    <mergeCell ref="C138:C142"/>
    <mergeCell ref="C143:C147"/>
    <mergeCell ref="C148:C152"/>
    <mergeCell ref="C153:C157"/>
    <mergeCell ref="C158:C162"/>
    <mergeCell ref="O38:O162"/>
    <mergeCell ref="C58:C62"/>
    <mergeCell ref="C63:C67"/>
    <mergeCell ref="C68:C72"/>
    <mergeCell ref="C103:C107"/>
    <mergeCell ref="C108:C112"/>
    <mergeCell ref="C113:C117"/>
    <mergeCell ref="C118:C122"/>
    <mergeCell ref="C123:C127"/>
    <mergeCell ref="C128:C132"/>
    <mergeCell ref="C73:C77"/>
    <mergeCell ref="C78:C82"/>
    <mergeCell ref="C83:C87"/>
    <mergeCell ref="C88:C92"/>
    <mergeCell ref="A177:O177"/>
    <mergeCell ref="O178:O181"/>
    <mergeCell ref="A182:O182"/>
    <mergeCell ref="O183:O203"/>
    <mergeCell ref="A184:A191"/>
    <mergeCell ref="B184:B191"/>
    <mergeCell ref="A192:A198"/>
    <mergeCell ref="B192:B198"/>
    <mergeCell ref="A199:A203"/>
    <mergeCell ref="C208:C209"/>
    <mergeCell ref="J208:J209"/>
    <mergeCell ref="K208:K209"/>
    <mergeCell ref="L208:L209"/>
    <mergeCell ref="M208:M209"/>
    <mergeCell ref="B199:B203"/>
    <mergeCell ref="A204:O204"/>
    <mergeCell ref="A205:A221"/>
    <mergeCell ref="B205:B221"/>
    <mergeCell ref="O205:O241"/>
    <mergeCell ref="C206:C207"/>
    <mergeCell ref="J206:J207"/>
    <mergeCell ref="K206:K207"/>
    <mergeCell ref="L206:L207"/>
    <mergeCell ref="M206:M207"/>
    <mergeCell ref="C212:C213"/>
    <mergeCell ref="J212:J213"/>
    <mergeCell ref="K212:K213"/>
    <mergeCell ref="L212:L213"/>
    <mergeCell ref="M212:M213"/>
    <mergeCell ref="C210:C211"/>
    <mergeCell ref="J210:J211"/>
    <mergeCell ref="K210:K211"/>
    <mergeCell ref="L210:L211"/>
    <mergeCell ref="M210:M211"/>
    <mergeCell ref="C216:C217"/>
    <mergeCell ref="J216:J217"/>
    <mergeCell ref="K216:K217"/>
    <mergeCell ref="L216:L217"/>
    <mergeCell ref="M216:M217"/>
    <mergeCell ref="C214:C215"/>
    <mergeCell ref="J214:J215"/>
    <mergeCell ref="K214:K215"/>
    <mergeCell ref="L214:L215"/>
    <mergeCell ref="M214:M215"/>
    <mergeCell ref="C220:C221"/>
    <mergeCell ref="J220:J221"/>
    <mergeCell ref="K220:K221"/>
    <mergeCell ref="L220:L221"/>
    <mergeCell ref="M220:M221"/>
    <mergeCell ref="C218:C219"/>
    <mergeCell ref="J218:J219"/>
    <mergeCell ref="K218:K219"/>
    <mergeCell ref="L218:L219"/>
    <mergeCell ref="M218:M219"/>
    <mergeCell ref="A222:A241"/>
    <mergeCell ref="B222:B241"/>
    <mergeCell ref="C222:C223"/>
    <mergeCell ref="J222:J223"/>
    <mergeCell ref="K222:K223"/>
    <mergeCell ref="L222:L223"/>
    <mergeCell ref="C226:C227"/>
    <mergeCell ref="J226:J227"/>
    <mergeCell ref="K226:K227"/>
    <mergeCell ref="L226:L227"/>
    <mergeCell ref="C232:C233"/>
    <mergeCell ref="J232:J233"/>
    <mergeCell ref="K232:K233"/>
    <mergeCell ref="L232:L233"/>
    <mergeCell ref="M226:M227"/>
    <mergeCell ref="C228:C229"/>
    <mergeCell ref="J228:J229"/>
    <mergeCell ref="K228:K229"/>
    <mergeCell ref="L228:L229"/>
    <mergeCell ref="M228:M229"/>
    <mergeCell ref="M222:M223"/>
    <mergeCell ref="C224:C225"/>
    <mergeCell ref="J224:J225"/>
    <mergeCell ref="K224:K225"/>
    <mergeCell ref="L224:L225"/>
    <mergeCell ref="M224:M225"/>
    <mergeCell ref="K230:K231"/>
    <mergeCell ref="L230:L231"/>
    <mergeCell ref="M230:M231"/>
    <mergeCell ref="C236:C237"/>
    <mergeCell ref="J236:J237"/>
    <mergeCell ref="K236:K237"/>
    <mergeCell ref="L236:L237"/>
    <mergeCell ref="M236:M237"/>
    <mergeCell ref="C234:C235"/>
    <mergeCell ref="J234:J235"/>
    <mergeCell ref="K234:K235"/>
    <mergeCell ref="L234:L235"/>
    <mergeCell ref="M234:M235"/>
    <mergeCell ref="A277:D277"/>
    <mergeCell ref="F4:F5"/>
    <mergeCell ref="F3:I3"/>
    <mergeCell ref="O16:O18"/>
    <mergeCell ref="A242:O242"/>
    <mergeCell ref="A247:O247"/>
    <mergeCell ref="O248:O253"/>
    <mergeCell ref="A255:O255"/>
    <mergeCell ref="A256:A276"/>
    <mergeCell ref="B256:B276"/>
    <mergeCell ref="O256:O276"/>
    <mergeCell ref="C240:C241"/>
    <mergeCell ref="J240:J241"/>
    <mergeCell ref="K240:K241"/>
    <mergeCell ref="L240:L241"/>
    <mergeCell ref="M240:M241"/>
    <mergeCell ref="C238:C239"/>
    <mergeCell ref="J238:J239"/>
    <mergeCell ref="K238:K239"/>
    <mergeCell ref="L238:L239"/>
    <mergeCell ref="M238:M239"/>
    <mergeCell ref="M232:M233"/>
    <mergeCell ref="C230:C231"/>
    <mergeCell ref="J230:J231"/>
  </mergeCells>
  <pageMargins left="0.23622047244094491" right="0.23622047244094491" top="0.74803149606299213" bottom="0.74803149606299213" header="0.31496062992125984" footer="0.31496062992125984"/>
  <pageSetup paperSize="9" scale="21" firstPageNumber="5" fitToHeight="6" orientation="landscape" useFirstPageNumber="1" r:id="rId1"/>
  <headerFooter>
    <oddHeader>&amp;C&amp;"Times New Roman,обычный"
&amp;P</oddHeader>
  </headerFooter>
  <rowBreaks count="5" manualBreakCount="5">
    <brk id="22" max="16383" man="1"/>
    <brk id="165" max="16383" man="1"/>
    <brk id="182" max="39" man="1"/>
    <brk id="215" max="16383" man="1"/>
    <brk id="244" max="3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8"/>
  <sheetViews>
    <sheetView view="pageBreakPreview" topLeftCell="B1" zoomScale="150" zoomScaleNormal="100" zoomScaleSheetLayoutView="150" workbookViewId="0">
      <selection activeCell="G2" sqref="G2"/>
    </sheetView>
  </sheetViews>
  <sheetFormatPr defaultRowHeight="12.75" x14ac:dyDescent="0.2"/>
  <cols>
    <col min="1" max="1" width="9.140625" style="1"/>
    <col min="2" max="6" width="28.85546875" style="1" customWidth="1"/>
    <col min="7" max="7" width="27.85546875" style="1" customWidth="1"/>
    <col min="8" max="16384" width="9.140625" style="1"/>
  </cols>
  <sheetData>
    <row r="1" spans="1:10" ht="89.25" customHeight="1" x14ac:dyDescent="0.2">
      <c r="A1" s="161" t="s">
        <v>353</v>
      </c>
      <c r="B1" s="161"/>
      <c r="C1" s="161"/>
      <c r="D1" s="161"/>
      <c r="E1" s="161"/>
      <c r="F1" s="106"/>
    </row>
    <row r="2" spans="1:10" ht="117" customHeight="1" x14ac:dyDescent="0.2">
      <c r="A2" s="29" t="s">
        <v>2</v>
      </c>
      <c r="B2" s="29" t="s">
        <v>354</v>
      </c>
      <c r="C2" s="29" t="s">
        <v>256</v>
      </c>
      <c r="D2" s="29" t="s">
        <v>355</v>
      </c>
      <c r="E2" s="29" t="s">
        <v>258</v>
      </c>
      <c r="F2" s="51" t="s">
        <v>357</v>
      </c>
      <c r="G2" s="50" t="s">
        <v>5</v>
      </c>
      <c r="H2" s="125"/>
      <c r="I2" s="125"/>
      <c r="J2" s="126"/>
    </row>
    <row r="3" spans="1:10" x14ac:dyDescent="0.2">
      <c r="A3" s="29">
        <v>1</v>
      </c>
      <c r="B3" s="29">
        <v>2</v>
      </c>
      <c r="C3" s="29">
        <v>3</v>
      </c>
      <c r="D3" s="29">
        <v>4</v>
      </c>
      <c r="E3" s="29">
        <v>5</v>
      </c>
      <c r="F3" s="29">
        <v>6</v>
      </c>
      <c r="G3" s="29">
        <v>7</v>
      </c>
    </row>
    <row r="4" spans="1:10" x14ac:dyDescent="0.2">
      <c r="A4" s="29" t="s">
        <v>10</v>
      </c>
      <c r="B4" s="29" t="s">
        <v>11</v>
      </c>
      <c r="C4" s="29" t="s">
        <v>10</v>
      </c>
      <c r="D4" s="29" t="s">
        <v>11</v>
      </c>
      <c r="E4" s="29" t="s">
        <v>10</v>
      </c>
      <c r="F4" s="29" t="s">
        <v>11</v>
      </c>
      <c r="G4" s="29" t="s">
        <v>11</v>
      </c>
    </row>
    <row r="5" spans="1:10" x14ac:dyDescent="0.2">
      <c r="A5" s="29">
        <v>1</v>
      </c>
      <c r="B5" s="29" t="s">
        <v>358</v>
      </c>
      <c r="C5" s="127" t="str">
        <f t="shared" ref="C5:C6" si="0">IF(B5&gt;0,"1,0","0,0")</f>
        <v>1,0</v>
      </c>
      <c r="D5" s="29" t="s">
        <v>359</v>
      </c>
      <c r="E5" s="127" t="str">
        <f t="shared" ref="E5" si="1">IF(D5&gt;0,"1,0","0,0")</f>
        <v>1,0</v>
      </c>
      <c r="F5" s="29" t="s">
        <v>17</v>
      </c>
      <c r="G5" s="29" t="s">
        <v>218</v>
      </c>
    </row>
    <row r="6" spans="1:10" x14ac:dyDescent="0.2">
      <c r="A6" s="65"/>
      <c r="B6" s="29" t="s">
        <v>360</v>
      </c>
      <c r="C6" s="127" t="str">
        <f t="shared" si="0"/>
        <v>1,0</v>
      </c>
      <c r="D6" s="65"/>
      <c r="E6" s="127" t="str">
        <f t="shared" ref="E6" si="2">IF(D6&gt;0,"1,0","0,0")</f>
        <v>0,0</v>
      </c>
      <c r="F6" s="29" t="s">
        <v>17</v>
      </c>
      <c r="G6" s="29"/>
    </row>
    <row r="7" spans="1:10" x14ac:dyDescent="0.2">
      <c r="A7" s="29"/>
      <c r="B7" s="29" t="s">
        <v>361</v>
      </c>
      <c r="C7" s="127" t="str">
        <f>IF(B7&gt;0,"1,0","0,0")</f>
        <v>1,0</v>
      </c>
      <c r="D7" s="65"/>
      <c r="E7" s="127" t="str">
        <f>IF(D7&gt;0,"1,0","0,0")</f>
        <v>0,0</v>
      </c>
      <c r="F7" s="29" t="s">
        <v>17</v>
      </c>
      <c r="G7" s="29"/>
    </row>
    <row r="8" spans="1:10" x14ac:dyDescent="0.2">
      <c r="A8" s="29"/>
      <c r="B8" s="29" t="s">
        <v>356</v>
      </c>
      <c r="C8" s="128">
        <f>C5+C6+C7</f>
        <v>3</v>
      </c>
      <c r="D8" s="29" t="s">
        <v>356</v>
      </c>
      <c r="E8" s="128">
        <f>E5+E6+E7</f>
        <v>1</v>
      </c>
      <c r="F8" s="51" t="str">
        <f>IF(E8&lt;C8,"нет","да")</f>
        <v>нет</v>
      </c>
      <c r="G8" s="29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48" firstPageNumber="30" orientation="portrait" useFirstPageNumber="1" r:id="rId1"/>
  <headerFooter>
    <oddHeader>&amp;C&amp;"Times New Roman,обычный"&amp;P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0"/>
  <sheetViews>
    <sheetView view="pageBreakPreview" topLeftCell="A2" zoomScale="115" zoomScaleNormal="100" zoomScaleSheetLayoutView="115" workbookViewId="0">
      <selection activeCell="B4" sqref="B4:F4"/>
    </sheetView>
  </sheetViews>
  <sheetFormatPr defaultRowHeight="12.75" x14ac:dyDescent="0.2"/>
  <cols>
    <col min="1" max="3" width="9.140625" style="1"/>
    <col min="4" max="5" width="9.7109375" style="1" customWidth="1"/>
    <col min="6" max="6" width="28.140625" style="1" customWidth="1"/>
    <col min="7" max="7" width="13.5703125" style="1" customWidth="1"/>
    <col min="8" max="8" width="37.140625" style="1" customWidth="1"/>
    <col min="9" max="9" width="46.42578125" style="1" customWidth="1"/>
    <col min="10" max="16384" width="9.140625" style="1"/>
  </cols>
  <sheetData>
    <row r="1" spans="1:9" ht="102" customHeight="1" x14ac:dyDescent="0.2">
      <c r="G1" s="83" t="s">
        <v>0</v>
      </c>
      <c r="H1" s="83"/>
    </row>
    <row r="2" spans="1:9" ht="59.25" customHeight="1" x14ac:dyDescent="0.2">
      <c r="A2" s="161" t="s">
        <v>346</v>
      </c>
      <c r="B2" s="161"/>
      <c r="C2" s="161"/>
      <c r="D2" s="161"/>
      <c r="E2" s="161"/>
      <c r="F2" s="161"/>
      <c r="G2" s="161"/>
      <c r="H2" s="106"/>
    </row>
    <row r="3" spans="1:9" ht="52.5" customHeight="1" x14ac:dyDescent="0.2">
      <c r="A3" s="162" t="s">
        <v>2</v>
      </c>
      <c r="B3" s="164" t="s">
        <v>347</v>
      </c>
      <c r="C3" s="165"/>
      <c r="D3" s="165"/>
      <c r="E3" s="165"/>
      <c r="F3" s="166"/>
      <c r="G3" s="162" t="s">
        <v>348</v>
      </c>
      <c r="H3" s="162" t="s">
        <v>349</v>
      </c>
      <c r="I3" s="169" t="s">
        <v>5</v>
      </c>
    </row>
    <row r="4" spans="1:9" ht="38.25" x14ac:dyDescent="0.2">
      <c r="A4" s="163"/>
      <c r="B4" s="51" t="s">
        <v>6</v>
      </c>
      <c r="C4" s="51" t="s">
        <v>7</v>
      </c>
      <c r="D4" s="55" t="s">
        <v>8</v>
      </c>
      <c r="E4" s="55" t="s">
        <v>9</v>
      </c>
      <c r="F4" s="55" t="s">
        <v>251</v>
      </c>
      <c r="G4" s="163"/>
      <c r="H4" s="163"/>
      <c r="I4" s="170"/>
    </row>
    <row r="5" spans="1:9" x14ac:dyDescent="0.2">
      <c r="A5" s="55">
        <v>1</v>
      </c>
      <c r="B5" s="55">
        <v>2</v>
      </c>
      <c r="C5" s="55">
        <v>3</v>
      </c>
      <c r="D5" s="67">
        <v>4</v>
      </c>
      <c r="E5" s="67">
        <v>5</v>
      </c>
      <c r="F5" s="67">
        <v>6</v>
      </c>
      <c r="G5" s="23">
        <v>7</v>
      </c>
      <c r="H5" s="23">
        <v>8</v>
      </c>
      <c r="I5" s="23">
        <v>9</v>
      </c>
    </row>
    <row r="6" spans="1:9" x14ac:dyDescent="0.2">
      <c r="A6" s="55" t="s">
        <v>10</v>
      </c>
      <c r="B6" s="55" t="s">
        <v>11</v>
      </c>
      <c r="C6" s="55" t="s">
        <v>11</v>
      </c>
      <c r="D6" s="55" t="s">
        <v>11</v>
      </c>
      <c r="E6" s="55" t="s">
        <v>11</v>
      </c>
      <c r="F6" s="55" t="s">
        <v>11</v>
      </c>
      <c r="G6" s="23" t="s">
        <v>10</v>
      </c>
      <c r="H6" s="23" t="s">
        <v>11</v>
      </c>
      <c r="I6" s="23" t="s">
        <v>11</v>
      </c>
    </row>
    <row r="7" spans="1:9" ht="25.5" x14ac:dyDescent="0.2">
      <c r="A7" s="55">
        <v>1</v>
      </c>
      <c r="B7" s="55" t="s">
        <v>13</v>
      </c>
      <c r="C7" s="55" t="s">
        <v>350</v>
      </c>
      <c r="D7" s="55" t="s">
        <v>351</v>
      </c>
      <c r="E7" s="55">
        <v>1</v>
      </c>
      <c r="F7" s="55" t="s">
        <v>299</v>
      </c>
      <c r="G7" s="6" t="str">
        <f>IF(F7&gt;0,"1",0)</f>
        <v>1</v>
      </c>
      <c r="H7" s="6" t="s">
        <v>17</v>
      </c>
      <c r="I7" s="28" t="s">
        <v>218</v>
      </c>
    </row>
    <row r="8" spans="1:9" ht="25.5" x14ac:dyDescent="0.2">
      <c r="A8" s="55">
        <v>2</v>
      </c>
      <c r="B8" s="55" t="s">
        <v>13</v>
      </c>
      <c r="C8" s="55" t="s">
        <v>350</v>
      </c>
      <c r="D8" s="55" t="s">
        <v>352</v>
      </c>
      <c r="E8" s="55">
        <v>2</v>
      </c>
      <c r="F8" s="55" t="s">
        <v>293</v>
      </c>
      <c r="G8" s="6" t="str">
        <f>IF(F8&gt;0,"1",0)</f>
        <v>1</v>
      </c>
      <c r="H8" s="6" t="s">
        <v>17</v>
      </c>
      <c r="I8" s="28"/>
    </row>
    <row r="9" spans="1:9" x14ac:dyDescent="0.2">
      <c r="A9" s="24"/>
      <c r="B9" s="24"/>
      <c r="C9" s="24"/>
      <c r="D9" s="24"/>
      <c r="E9" s="24"/>
      <c r="F9" s="24"/>
      <c r="G9" s="6">
        <f>IF(F9&gt;0,"1",0)</f>
        <v>0</v>
      </c>
      <c r="H9" s="6" t="s">
        <v>17</v>
      </c>
      <c r="I9" s="23"/>
    </row>
    <row r="10" spans="1:9" s="44" customFormat="1" ht="12.75" customHeight="1" x14ac:dyDescent="0.2">
      <c r="A10" s="55" t="s">
        <v>17</v>
      </c>
      <c r="B10" s="55" t="s">
        <v>17</v>
      </c>
      <c r="C10" s="55" t="s">
        <v>17</v>
      </c>
      <c r="D10" s="55" t="s">
        <v>17</v>
      </c>
      <c r="E10" s="55" t="s">
        <v>17</v>
      </c>
      <c r="F10" s="55" t="s">
        <v>17</v>
      </c>
      <c r="G10" s="28" t="s">
        <v>17</v>
      </c>
      <c r="H10" s="28" t="str">
        <f>IF((G7+G8+G9)&gt;0,"да","нет")</f>
        <v>да</v>
      </c>
      <c r="I10" s="28"/>
    </row>
  </sheetData>
  <mergeCells count="6">
    <mergeCell ref="I3:I4"/>
    <mergeCell ref="H3:H4"/>
    <mergeCell ref="A2:G2"/>
    <mergeCell ref="A3:A4"/>
    <mergeCell ref="G3:G4"/>
    <mergeCell ref="B3:F3"/>
  </mergeCells>
  <pageMargins left="0.70866141732283472" right="0.70866141732283472" top="0.74803149606299213" bottom="0.74803149606299213" header="0.31496062992125984" footer="0.31496062992125984"/>
  <pageSetup paperSize="9" scale="50" firstPageNumber="29" orientation="portrait" useFirstPageNumber="1" r:id="rId1"/>
  <headerFooter>
    <oddHeader>&amp;C&amp;"Times New Roman,обычный"&amp;P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8"/>
  <sheetViews>
    <sheetView view="pageBreakPreview" zoomScale="115" zoomScaleNormal="100" zoomScaleSheetLayoutView="115" workbookViewId="0">
      <selection activeCell="B2" sqref="B2:F2"/>
    </sheetView>
  </sheetViews>
  <sheetFormatPr defaultRowHeight="12.75" x14ac:dyDescent="0.2"/>
  <cols>
    <col min="1" max="1" width="7.42578125" style="44" customWidth="1"/>
    <col min="2" max="5" width="16" style="44" customWidth="1"/>
    <col min="6" max="6" width="44.5703125" style="44" customWidth="1"/>
    <col min="7" max="7" width="13.5703125" style="44" customWidth="1"/>
    <col min="8" max="8" width="28.7109375" style="44" customWidth="1"/>
    <col min="9" max="9" width="29.5703125" style="44" customWidth="1"/>
    <col min="10" max="16384" width="9.140625" style="44"/>
  </cols>
  <sheetData>
    <row r="1" spans="1:9" ht="53.25" customHeight="1" x14ac:dyDescent="0.2">
      <c r="A1" s="177" t="s">
        <v>337</v>
      </c>
      <c r="B1" s="177"/>
      <c r="C1" s="177"/>
      <c r="D1" s="177"/>
      <c r="E1" s="177"/>
      <c r="F1" s="177"/>
      <c r="G1" s="177"/>
      <c r="H1" s="177"/>
      <c r="I1" s="177"/>
    </row>
    <row r="2" spans="1:9" ht="50.25" customHeight="1" x14ac:dyDescent="0.2">
      <c r="A2" s="178" t="s">
        <v>2</v>
      </c>
      <c r="B2" s="180" t="s">
        <v>338</v>
      </c>
      <c r="C2" s="181"/>
      <c r="D2" s="181"/>
      <c r="E2" s="181"/>
      <c r="F2" s="182"/>
      <c r="G2" s="178" t="s">
        <v>339</v>
      </c>
      <c r="H2" s="178" t="s">
        <v>340</v>
      </c>
      <c r="I2" s="169" t="s">
        <v>5</v>
      </c>
    </row>
    <row r="3" spans="1:9" ht="25.5" x14ac:dyDescent="0.2">
      <c r="A3" s="179"/>
      <c r="B3" s="51" t="s">
        <v>6</v>
      </c>
      <c r="C3" s="51" t="s">
        <v>7</v>
      </c>
      <c r="D3" s="51" t="s">
        <v>8</v>
      </c>
      <c r="E3" s="51" t="s">
        <v>9</v>
      </c>
      <c r="F3" s="51" t="s">
        <v>251</v>
      </c>
      <c r="G3" s="179"/>
      <c r="H3" s="179"/>
      <c r="I3" s="170"/>
    </row>
    <row r="4" spans="1:9" x14ac:dyDescent="0.2">
      <c r="A4" s="121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121">
        <v>7</v>
      </c>
      <c r="H4" s="121">
        <v>8</v>
      </c>
      <c r="I4" s="51">
        <v>9</v>
      </c>
    </row>
    <row r="5" spans="1:9" x14ac:dyDescent="0.2">
      <c r="A5" s="121" t="s">
        <v>10</v>
      </c>
      <c r="B5" s="51" t="s">
        <v>11</v>
      </c>
      <c r="C5" s="51" t="s">
        <v>11</v>
      </c>
      <c r="D5" s="51" t="s">
        <v>11</v>
      </c>
      <c r="E5" s="51" t="s">
        <v>11</v>
      </c>
      <c r="F5" s="51" t="s">
        <v>11</v>
      </c>
      <c r="G5" s="121" t="s">
        <v>10</v>
      </c>
      <c r="H5" s="51" t="s">
        <v>11</v>
      </c>
      <c r="I5" s="51" t="s">
        <v>11</v>
      </c>
    </row>
    <row r="6" spans="1:9" x14ac:dyDescent="0.2">
      <c r="A6" s="121">
        <v>1</v>
      </c>
      <c r="B6" s="51" t="s">
        <v>342</v>
      </c>
      <c r="C6" s="51" t="s">
        <v>217</v>
      </c>
      <c r="D6" s="51" t="s">
        <v>343</v>
      </c>
      <c r="E6" s="51">
        <v>1</v>
      </c>
      <c r="F6" s="51" t="s">
        <v>282</v>
      </c>
      <c r="G6" s="98" t="str">
        <f>IF(F6&gt;0,"1",0)</f>
        <v>1</v>
      </c>
      <c r="H6" s="98" t="s">
        <v>17</v>
      </c>
      <c r="I6" s="51" t="s">
        <v>218</v>
      </c>
    </row>
    <row r="7" spans="1:9" x14ac:dyDescent="0.2">
      <c r="A7" s="121">
        <v>2</v>
      </c>
      <c r="B7" s="51" t="s">
        <v>342</v>
      </c>
      <c r="C7" s="51" t="s">
        <v>344</v>
      </c>
      <c r="D7" s="51" t="s">
        <v>345</v>
      </c>
      <c r="E7" s="51">
        <v>3</v>
      </c>
      <c r="F7" s="51" t="s">
        <v>293</v>
      </c>
      <c r="G7" s="98" t="str">
        <f>IF(F7&gt;0,"1",0)</f>
        <v>1</v>
      </c>
      <c r="H7" s="98" t="s">
        <v>17</v>
      </c>
      <c r="I7" s="51" t="s">
        <v>218</v>
      </c>
    </row>
    <row r="8" spans="1:9" ht="32.25" customHeight="1" x14ac:dyDescent="0.2">
      <c r="A8" s="51" t="s">
        <v>17</v>
      </c>
      <c r="B8" s="51" t="s">
        <v>17</v>
      </c>
      <c r="C8" s="51" t="s">
        <v>17</v>
      </c>
      <c r="D8" s="51" t="s">
        <v>17</v>
      </c>
      <c r="E8" s="51" t="s">
        <v>17</v>
      </c>
      <c r="F8" s="51" t="s">
        <v>17</v>
      </c>
      <c r="G8" s="123" t="s">
        <v>17</v>
      </c>
      <c r="H8" s="98" t="str">
        <f>IF((G7+G6)&gt;0,"да","нет")</f>
        <v>да</v>
      </c>
      <c r="I8" s="51" t="s">
        <v>17</v>
      </c>
    </row>
  </sheetData>
  <mergeCells count="6">
    <mergeCell ref="I2:I3"/>
    <mergeCell ref="H2:H3"/>
    <mergeCell ref="A1:I1"/>
    <mergeCell ref="A2:A3"/>
    <mergeCell ref="B2:F2"/>
    <mergeCell ref="G2:G3"/>
  </mergeCells>
  <pageMargins left="0.70866141732283472" right="0.70866141732283472" top="0.74803149606299213" bottom="0.74803149606299213" header="0.31496062992125984" footer="0.31496062992125984"/>
  <pageSetup paperSize="9" scale="46" firstPageNumber="28" orientation="portrait" useFirstPageNumber="1" r:id="rId1"/>
  <headerFooter>
    <oddHeader>&amp;C&amp;"Times New Roman,обычный"&amp;P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8"/>
  <sheetViews>
    <sheetView view="pageBreakPreview" zoomScaleNormal="100" zoomScaleSheetLayoutView="100" workbookViewId="0">
      <selection activeCell="B2" sqref="B2:F2"/>
    </sheetView>
  </sheetViews>
  <sheetFormatPr defaultRowHeight="12.75" x14ac:dyDescent="0.2"/>
  <cols>
    <col min="1" max="1" width="88.7109375" style="1" customWidth="1"/>
    <col min="2" max="2" width="12.85546875" style="1" customWidth="1"/>
    <col min="3" max="3" width="38.140625" style="1" customWidth="1"/>
    <col min="4" max="16384" width="9.140625" style="1"/>
  </cols>
  <sheetData>
    <row r="1" spans="1:4" ht="144.75" customHeight="1" x14ac:dyDescent="0.2">
      <c r="A1" s="161" t="s">
        <v>331</v>
      </c>
      <c r="B1" s="161"/>
      <c r="C1" s="161"/>
      <c r="D1" s="118"/>
    </row>
    <row r="2" spans="1:4" ht="44.25" customHeight="1" x14ac:dyDescent="0.2">
      <c r="A2" s="55" t="s">
        <v>311</v>
      </c>
      <c r="B2" s="55" t="s">
        <v>332</v>
      </c>
      <c r="C2" s="48" t="s">
        <v>5</v>
      </c>
      <c r="D2" s="44"/>
    </row>
    <row r="3" spans="1:4" x14ac:dyDescent="0.2">
      <c r="A3" s="55">
        <v>1</v>
      </c>
      <c r="B3" s="55">
        <v>2</v>
      </c>
      <c r="C3" s="55">
        <v>3</v>
      </c>
      <c r="D3" s="44"/>
    </row>
    <row r="4" spans="1:4" ht="27" customHeight="1" x14ac:dyDescent="0.2">
      <c r="A4" s="55" t="s">
        <v>11</v>
      </c>
      <c r="B4" s="55" t="s">
        <v>10</v>
      </c>
      <c r="C4" s="55" t="s">
        <v>11</v>
      </c>
      <c r="D4" s="44"/>
    </row>
    <row r="5" spans="1:4" s="44" customFormat="1" ht="25.5" customHeight="1" x14ac:dyDescent="0.2">
      <c r="A5" s="114" t="s">
        <v>333</v>
      </c>
      <c r="B5" s="55">
        <v>1000</v>
      </c>
      <c r="C5" s="55" t="s">
        <v>218</v>
      </c>
      <c r="D5" s="119"/>
    </row>
    <row r="6" spans="1:4" s="44" customFormat="1" ht="33.75" customHeight="1" x14ac:dyDescent="0.2">
      <c r="A6" s="114" t="s">
        <v>162</v>
      </c>
      <c r="B6" s="55">
        <v>0</v>
      </c>
      <c r="C6" s="115"/>
      <c r="D6" s="1"/>
    </row>
    <row r="7" spans="1:4" s="44" customFormat="1" ht="53.25" customHeight="1" x14ac:dyDescent="0.2">
      <c r="A7" s="108" t="s">
        <v>334</v>
      </c>
      <c r="B7" s="55">
        <f>B6/B5*100</f>
        <v>0</v>
      </c>
      <c r="C7" s="115"/>
      <c r="D7" s="1"/>
    </row>
    <row r="8" spans="1:4" s="119" customFormat="1" x14ac:dyDescent="0.2">
      <c r="A8" s="120" t="s">
        <v>335</v>
      </c>
      <c r="B8" s="120"/>
      <c r="D8" s="1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2" firstPageNumber="26" orientation="portrait" useFirstPageNumber="1" r:id="rId1"/>
  <headerFooter>
    <oddHeader>&amp;C&amp;"Times New Roman,обычный"&amp;P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2"/>
  <sheetViews>
    <sheetView view="pageBreakPreview" topLeftCell="A2" zoomScale="130" zoomScaleNormal="100" zoomScaleSheetLayoutView="130" workbookViewId="0">
      <selection activeCell="B6" sqref="B6"/>
    </sheetView>
  </sheetViews>
  <sheetFormatPr defaultRowHeight="12.75" x14ac:dyDescent="0.2"/>
  <cols>
    <col min="1" max="1" width="36.5703125" style="1" customWidth="1"/>
    <col min="2" max="2" width="12.42578125" style="1" customWidth="1"/>
    <col min="3" max="3" width="36.5703125" style="1" customWidth="1"/>
    <col min="4" max="4" width="35.28515625" style="1" customWidth="1"/>
    <col min="5" max="16384" width="9.140625" style="1"/>
  </cols>
  <sheetData>
    <row r="1" spans="1:5" ht="96" customHeight="1" x14ac:dyDescent="0.2">
      <c r="B1" s="83" t="s">
        <v>0</v>
      </c>
      <c r="C1" s="83"/>
      <c r="D1" s="2"/>
    </row>
    <row r="2" spans="1:5" ht="42" customHeight="1" x14ac:dyDescent="0.2">
      <c r="A2" s="161" t="s">
        <v>310</v>
      </c>
      <c r="B2" s="161"/>
      <c r="C2" s="161"/>
      <c r="D2" s="161"/>
    </row>
    <row r="3" spans="1:5" ht="122.25" customHeight="1" x14ac:dyDescent="0.2">
      <c r="A3" s="87" t="s">
        <v>311</v>
      </c>
      <c r="B3" s="87" t="s">
        <v>161</v>
      </c>
      <c r="C3" s="109" t="s">
        <v>314</v>
      </c>
      <c r="D3" s="88" t="s">
        <v>5</v>
      </c>
      <c r="E3" s="104"/>
    </row>
    <row r="4" spans="1:5" ht="14.25" customHeight="1" x14ac:dyDescent="0.2">
      <c r="A4" s="87">
        <v>1</v>
      </c>
      <c r="B4" s="87">
        <v>2</v>
      </c>
      <c r="C4" s="87">
        <v>3</v>
      </c>
      <c r="D4" s="87">
        <v>4</v>
      </c>
      <c r="E4" s="104"/>
    </row>
    <row r="5" spans="1:5" ht="14.25" customHeight="1" x14ac:dyDescent="0.2">
      <c r="A5" s="55" t="s">
        <v>11</v>
      </c>
      <c r="B5" s="55" t="s">
        <v>10</v>
      </c>
      <c r="C5" s="55" t="s">
        <v>11</v>
      </c>
      <c r="D5" s="55" t="s">
        <v>11</v>
      </c>
      <c r="E5" s="104"/>
    </row>
    <row r="6" spans="1:5" ht="30" customHeight="1" x14ac:dyDescent="0.2">
      <c r="A6" s="105" t="s">
        <v>312</v>
      </c>
      <c r="B6" s="55">
        <v>0</v>
      </c>
      <c r="C6" s="55" t="s">
        <v>17</v>
      </c>
      <c r="D6" s="55" t="s">
        <v>218</v>
      </c>
      <c r="E6" s="104"/>
    </row>
    <row r="7" spans="1:5" ht="30" customHeight="1" x14ac:dyDescent="0.2">
      <c r="A7" s="105" t="s">
        <v>313</v>
      </c>
      <c r="B7" s="55">
        <v>0</v>
      </c>
      <c r="C7" s="59" t="str">
        <f>IF(B7&gt;0,"да","нет")</f>
        <v>нет</v>
      </c>
      <c r="D7" s="55" t="s">
        <v>218</v>
      </c>
      <c r="E7" s="104"/>
    </row>
    <row r="12" spans="1:5" x14ac:dyDescent="0.2">
      <c r="B12" s="29"/>
      <c r="C12" s="107"/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firstPageNumber="22" orientation="portrait" useFirstPageNumber="1" r:id="rId1"/>
  <headerFooter>
    <oddHeader>&amp;C&amp;"Times New Roman,обычный"&amp;P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8"/>
  <sheetViews>
    <sheetView view="pageBreakPreview" zoomScale="115" zoomScaleNormal="100" zoomScaleSheetLayoutView="115" workbookViewId="0">
      <selection activeCell="B6" sqref="B6"/>
    </sheetView>
  </sheetViews>
  <sheetFormatPr defaultRowHeight="12.75" x14ac:dyDescent="0.2"/>
  <cols>
    <col min="1" max="1" width="9.140625" style="1"/>
    <col min="2" max="2" width="11.7109375" style="1" customWidth="1"/>
    <col min="3" max="3" width="11.140625" style="1" customWidth="1"/>
    <col min="4" max="4" width="59.5703125" style="1" customWidth="1"/>
    <col min="5" max="6" width="38" style="1" customWidth="1"/>
    <col min="7" max="7" width="42.5703125" style="1" customWidth="1"/>
    <col min="8" max="8" width="25.140625" style="1" customWidth="1"/>
    <col min="9" max="16384" width="9.140625" style="1"/>
  </cols>
  <sheetData>
    <row r="1" spans="1:7" ht="39" customHeight="1" x14ac:dyDescent="0.2">
      <c r="A1" s="154" t="s">
        <v>315</v>
      </c>
      <c r="B1" s="154"/>
      <c r="C1" s="154"/>
      <c r="D1" s="154"/>
      <c r="E1" s="154"/>
      <c r="F1" s="86"/>
    </row>
    <row r="2" spans="1:7" ht="123.75" customHeight="1" x14ac:dyDescent="0.2">
      <c r="A2" s="183" t="s">
        <v>2</v>
      </c>
      <c r="B2" s="185" t="s">
        <v>316</v>
      </c>
      <c r="C2" s="186"/>
      <c r="D2" s="187"/>
      <c r="E2" s="183" t="s">
        <v>317</v>
      </c>
      <c r="F2" s="88" t="s">
        <v>319</v>
      </c>
      <c r="G2" s="183" t="s">
        <v>5</v>
      </c>
    </row>
    <row r="3" spans="1:7" ht="18" customHeight="1" x14ac:dyDescent="0.2">
      <c r="A3" s="184"/>
      <c r="B3" s="110" t="s">
        <v>8</v>
      </c>
      <c r="C3" s="110" t="s">
        <v>9</v>
      </c>
      <c r="D3" s="110" t="s">
        <v>318</v>
      </c>
      <c r="E3" s="184"/>
      <c r="F3" s="89"/>
      <c r="G3" s="184"/>
    </row>
    <row r="4" spans="1:7" x14ac:dyDescent="0.2">
      <c r="A4" s="55">
        <v>1</v>
      </c>
      <c r="B4" s="67">
        <v>2</v>
      </c>
      <c r="C4" s="67">
        <v>3</v>
      </c>
      <c r="D4" s="111">
        <v>4</v>
      </c>
      <c r="E4" s="26">
        <v>5</v>
      </c>
      <c r="F4" s="26">
        <v>6</v>
      </c>
      <c r="G4" s="26">
        <v>7</v>
      </c>
    </row>
    <row r="5" spans="1:7" x14ac:dyDescent="0.2">
      <c r="A5" s="23" t="s">
        <v>10</v>
      </c>
      <c r="B5" s="23" t="s">
        <v>11</v>
      </c>
      <c r="C5" s="23" t="s">
        <v>11</v>
      </c>
      <c r="D5" s="26" t="s">
        <v>11</v>
      </c>
      <c r="E5" s="6" t="s">
        <v>10</v>
      </c>
      <c r="F5" s="6" t="s">
        <v>11</v>
      </c>
      <c r="G5" s="26" t="s">
        <v>11</v>
      </c>
    </row>
    <row r="6" spans="1:7" x14ac:dyDescent="0.2">
      <c r="A6" s="23">
        <v>1</v>
      </c>
      <c r="B6" s="23" t="s">
        <v>320</v>
      </c>
      <c r="C6" s="23" t="s">
        <v>321</v>
      </c>
      <c r="D6" s="26" t="s">
        <v>322</v>
      </c>
      <c r="E6" s="6" t="str">
        <f>IF(D6&gt;0,"1",0)</f>
        <v>1</v>
      </c>
      <c r="F6" s="6" t="s">
        <v>17</v>
      </c>
      <c r="G6" s="26" t="s">
        <v>218</v>
      </c>
    </row>
    <row r="7" spans="1:7" x14ac:dyDescent="0.2">
      <c r="A7" s="23"/>
      <c r="B7" s="23"/>
      <c r="C7" s="23"/>
      <c r="D7" s="26"/>
      <c r="E7" s="6">
        <f>IF(D7&gt;0,"1",0)</f>
        <v>0</v>
      </c>
      <c r="F7" s="6" t="s">
        <v>17</v>
      </c>
      <c r="G7" s="26"/>
    </row>
    <row r="8" spans="1:7" s="44" customFormat="1" ht="37.5" customHeight="1" x14ac:dyDescent="0.2">
      <c r="A8" s="28" t="s">
        <v>17</v>
      </c>
      <c r="B8" s="28" t="s">
        <v>17</v>
      </c>
      <c r="C8" s="28" t="s">
        <v>17</v>
      </c>
      <c r="D8" s="102" t="s">
        <v>17</v>
      </c>
      <c r="E8" s="6" t="s">
        <v>17</v>
      </c>
      <c r="F8" s="102" t="str">
        <f>IF((E6+E7)&gt;0,"да","нет")</f>
        <v>да</v>
      </c>
      <c r="G8" s="102" t="s">
        <v>17</v>
      </c>
    </row>
  </sheetData>
  <mergeCells count="5">
    <mergeCell ref="G2:G3"/>
    <mergeCell ref="A1:E1"/>
    <mergeCell ref="A2:A3"/>
    <mergeCell ref="B2:D2"/>
    <mergeCell ref="E2:E3"/>
  </mergeCells>
  <pageMargins left="0.70866141732283472" right="0.70866141732283472" top="0.74803149606299213" bottom="0.74803149606299213" header="0.31496062992125984" footer="0.31496062992125984"/>
  <pageSetup paperSize="9" scale="41" firstPageNumber="23" orientation="portrait" useFirstPageNumber="1" r:id="rId1"/>
  <headerFooter>
    <oddHeader>&amp;C&amp;"Times New Roman,обычный"&amp;P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7"/>
  <sheetViews>
    <sheetView view="pageBreakPreview" zoomScale="115" zoomScaleNormal="100" zoomScaleSheetLayoutView="115" workbookViewId="0">
      <selection activeCell="B6" sqref="B6"/>
    </sheetView>
  </sheetViews>
  <sheetFormatPr defaultRowHeight="12.75" x14ac:dyDescent="0.2"/>
  <cols>
    <col min="1" max="1" width="54.42578125" style="44" customWidth="1"/>
    <col min="2" max="2" width="40.5703125" style="44" customWidth="1"/>
    <col min="3" max="3" width="33.5703125" style="44" customWidth="1"/>
    <col min="4" max="4" width="28.28515625" style="44" customWidth="1"/>
    <col min="5" max="16384" width="9.140625" style="44"/>
  </cols>
  <sheetData>
    <row r="1" spans="1:3" ht="50.25" customHeight="1" x14ac:dyDescent="0.2">
      <c r="A1" s="188" t="s">
        <v>323</v>
      </c>
      <c r="B1" s="188"/>
    </row>
    <row r="2" spans="1:3" ht="146.25" customHeight="1" x14ac:dyDescent="0.2">
      <c r="A2" s="51" t="s">
        <v>311</v>
      </c>
      <c r="B2" s="51" t="s">
        <v>324</v>
      </c>
      <c r="C2" s="48" t="s">
        <v>5</v>
      </c>
    </row>
    <row r="3" spans="1:3" s="113" customFormat="1" ht="11.25" customHeight="1" x14ac:dyDescent="0.2">
      <c r="A3" s="112">
        <v>1</v>
      </c>
      <c r="B3" s="112">
        <v>2</v>
      </c>
      <c r="C3" s="112">
        <v>3</v>
      </c>
    </row>
    <row r="4" spans="1:3" s="113" customFormat="1" ht="11.25" customHeight="1" x14ac:dyDescent="0.2">
      <c r="A4" s="112" t="s">
        <v>11</v>
      </c>
      <c r="B4" s="112" t="s">
        <v>10</v>
      </c>
      <c r="C4" s="112" t="s">
        <v>11</v>
      </c>
    </row>
    <row r="5" spans="1:3" ht="31.5" customHeight="1" x14ac:dyDescent="0.2">
      <c r="A5" s="114" t="s">
        <v>325</v>
      </c>
      <c r="B5" s="48">
        <v>3000</v>
      </c>
      <c r="C5" s="48" t="s">
        <v>218</v>
      </c>
    </row>
    <row r="6" spans="1:3" ht="31.5" customHeight="1" x14ac:dyDescent="0.2">
      <c r="A6" s="114" t="s">
        <v>326</v>
      </c>
      <c r="B6" s="98">
        <v>200</v>
      </c>
      <c r="C6" s="115"/>
    </row>
    <row r="7" spans="1:3" ht="25.5" x14ac:dyDescent="0.2">
      <c r="A7" s="108" t="s">
        <v>327</v>
      </c>
      <c r="B7" s="116">
        <f>B6/B5*100</f>
        <v>6.666666666666667</v>
      </c>
      <c r="C7" s="115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67" firstPageNumber="24" orientation="portrait" useFirstPageNumber="1" r:id="rId1"/>
  <headerFooter>
    <oddHeader>&amp;C&amp;"Times New Roman,обычный"&amp;P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6"/>
  <sheetViews>
    <sheetView view="pageBreakPreview" zoomScaleNormal="100" zoomScaleSheetLayoutView="100" workbookViewId="0">
      <selection activeCell="B6" sqref="B6"/>
    </sheetView>
  </sheetViews>
  <sheetFormatPr defaultRowHeight="12.75" x14ac:dyDescent="0.2"/>
  <cols>
    <col min="1" max="1" width="83.5703125" style="1" customWidth="1"/>
    <col min="2" max="2" width="37.140625" style="1" customWidth="1"/>
    <col min="3" max="3" width="60.7109375" style="1" customWidth="1"/>
    <col min="4" max="16384" width="9.140625" style="1"/>
  </cols>
  <sheetData>
    <row r="1" spans="1:3" s="61" customFormat="1" ht="51.75" customHeight="1" x14ac:dyDescent="0.2">
      <c r="A1" s="189" t="s">
        <v>328</v>
      </c>
      <c r="B1" s="189"/>
    </row>
    <row r="2" spans="1:3" ht="99.75" customHeight="1" x14ac:dyDescent="0.2">
      <c r="A2" s="55" t="s">
        <v>311</v>
      </c>
      <c r="B2" s="55" t="s">
        <v>34</v>
      </c>
      <c r="C2" s="48" t="s">
        <v>5</v>
      </c>
    </row>
    <row r="3" spans="1:3" ht="16.5" customHeight="1" x14ac:dyDescent="0.2">
      <c r="A3" s="55">
        <v>1</v>
      </c>
      <c r="B3" s="55">
        <v>2</v>
      </c>
      <c r="C3" s="55">
        <v>3</v>
      </c>
    </row>
    <row r="4" spans="1:3" ht="16.5" customHeight="1" x14ac:dyDescent="0.2">
      <c r="A4" s="55" t="s">
        <v>11</v>
      </c>
      <c r="B4" s="55" t="s">
        <v>10</v>
      </c>
      <c r="C4" s="55" t="s">
        <v>11</v>
      </c>
    </row>
    <row r="5" spans="1:3" ht="27.75" customHeight="1" x14ac:dyDescent="0.2">
      <c r="A5" s="114" t="s">
        <v>329</v>
      </c>
      <c r="B5" s="55">
        <v>0</v>
      </c>
      <c r="C5" s="55" t="s">
        <v>218</v>
      </c>
    </row>
    <row r="6" spans="1:3" ht="47.25" customHeight="1" x14ac:dyDescent="0.2">
      <c r="A6" s="114" t="s">
        <v>330</v>
      </c>
      <c r="B6" s="117" t="str">
        <f>IF(B5&gt;0,"нет","да")</f>
        <v>да</v>
      </c>
      <c r="C6" s="65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48" firstPageNumber="25" orientation="portrait" useFirstPageNumber="1" r:id="rId1"/>
  <headerFooter>
    <oddHeader>&amp;C&amp;"Times New Roman,обычный"&amp;P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view="pageBreakPreview" zoomScaleNormal="100" zoomScaleSheetLayoutView="100" workbookViewId="0">
      <selection activeCell="C4" sqref="C4:G4"/>
    </sheetView>
  </sheetViews>
  <sheetFormatPr defaultRowHeight="12.75" x14ac:dyDescent="0.2"/>
  <cols>
    <col min="1" max="1" width="9.140625" style="1"/>
    <col min="2" max="2" width="54.5703125" style="1" customWidth="1"/>
    <col min="3" max="7" width="26.140625" style="1" customWidth="1"/>
    <col min="8" max="9" width="20.5703125" style="1" customWidth="1"/>
    <col min="10" max="10" width="38.28515625" style="1" customWidth="1"/>
    <col min="11" max="16384" width="9.140625" style="1"/>
  </cols>
  <sheetData>
    <row r="1" spans="1:10" ht="76.5" customHeight="1" x14ac:dyDescent="0.2">
      <c r="D1" s="2"/>
      <c r="E1" s="2"/>
      <c r="F1" s="2"/>
      <c r="G1" s="2"/>
      <c r="H1" s="2"/>
      <c r="I1" s="2"/>
      <c r="J1" s="3" t="s">
        <v>0</v>
      </c>
    </row>
    <row r="2" spans="1:10" ht="58.5" customHeight="1" x14ac:dyDescent="0.2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ht="39.75" customHeight="1" x14ac:dyDescent="0.2">
      <c r="A3" s="191" t="s">
        <v>2</v>
      </c>
      <c r="B3" s="191" t="s">
        <v>3</v>
      </c>
      <c r="C3" s="191" t="s">
        <v>4</v>
      </c>
      <c r="D3" s="191"/>
      <c r="E3" s="191"/>
      <c r="F3" s="191"/>
      <c r="G3" s="191"/>
      <c r="H3" s="183" t="s">
        <v>20</v>
      </c>
      <c r="I3" s="183" t="s">
        <v>19</v>
      </c>
      <c r="J3" s="183" t="s">
        <v>5</v>
      </c>
    </row>
    <row r="4" spans="1:10" ht="105" customHeight="1" x14ac:dyDescent="0.2">
      <c r="A4" s="191"/>
      <c r="B4" s="191"/>
      <c r="C4" s="53" t="s">
        <v>6</v>
      </c>
      <c r="D4" s="53" t="s">
        <v>7</v>
      </c>
      <c r="E4" s="53" t="s">
        <v>8</v>
      </c>
      <c r="F4" s="53" t="s">
        <v>9</v>
      </c>
      <c r="G4" s="53" t="s">
        <v>251</v>
      </c>
      <c r="H4" s="184"/>
      <c r="I4" s="184"/>
      <c r="J4" s="184"/>
    </row>
    <row r="5" spans="1:10" ht="11.25" customHeight="1" x14ac:dyDescent="0.2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5"/>
      <c r="H5" s="5">
        <v>7</v>
      </c>
      <c r="I5" s="5">
        <v>8</v>
      </c>
      <c r="J5" s="6">
        <v>9</v>
      </c>
    </row>
    <row r="6" spans="1:10" x14ac:dyDescent="0.2">
      <c r="A6" s="5" t="s">
        <v>10</v>
      </c>
      <c r="B6" s="5" t="s">
        <v>11</v>
      </c>
      <c r="C6" s="5" t="s">
        <v>11</v>
      </c>
      <c r="D6" s="5" t="s">
        <v>11</v>
      </c>
      <c r="E6" s="5" t="s">
        <v>11</v>
      </c>
      <c r="F6" s="5" t="s">
        <v>11</v>
      </c>
      <c r="G6" s="55"/>
      <c r="H6" s="5" t="s">
        <v>10</v>
      </c>
      <c r="I6" s="5" t="s">
        <v>10</v>
      </c>
      <c r="J6" s="5" t="s">
        <v>11</v>
      </c>
    </row>
    <row r="7" spans="1:10" x14ac:dyDescent="0.2">
      <c r="A7" s="5">
        <v>1</v>
      </c>
      <c r="B7" s="5" t="s">
        <v>12</v>
      </c>
      <c r="C7" s="5" t="s">
        <v>13</v>
      </c>
      <c r="D7" s="5" t="s">
        <v>14</v>
      </c>
      <c r="E7" s="5" t="s">
        <v>15</v>
      </c>
      <c r="F7" s="5">
        <v>13</v>
      </c>
      <c r="G7" s="55"/>
      <c r="H7" s="6" t="str">
        <f>IF(C7&gt;0,"1","0")</f>
        <v>1</v>
      </c>
      <c r="I7" s="6" t="s">
        <v>17</v>
      </c>
      <c r="J7" s="6" t="s">
        <v>16</v>
      </c>
    </row>
    <row r="8" spans="1:10" x14ac:dyDescent="0.2">
      <c r="A8" s="5">
        <v>2</v>
      </c>
      <c r="B8" s="5" t="s">
        <v>12</v>
      </c>
      <c r="C8" s="5" t="s">
        <v>13</v>
      </c>
      <c r="D8" s="5" t="s">
        <v>14</v>
      </c>
      <c r="E8" s="5" t="s">
        <v>15</v>
      </c>
      <c r="F8" s="5">
        <v>13</v>
      </c>
      <c r="G8" s="55"/>
      <c r="H8" s="6" t="str">
        <f>IF(C8&gt;0,"1","0")</f>
        <v>1</v>
      </c>
      <c r="I8" s="6" t="s">
        <v>17</v>
      </c>
      <c r="J8" s="6" t="s">
        <v>16</v>
      </c>
    </row>
    <row r="9" spans="1:10" ht="40.5" customHeight="1" x14ac:dyDescent="0.2">
      <c r="A9" s="5" t="s">
        <v>17</v>
      </c>
      <c r="B9" s="5" t="s">
        <v>18</v>
      </c>
      <c r="C9" s="5" t="s">
        <v>17</v>
      </c>
      <c r="D9" s="5" t="s">
        <v>17</v>
      </c>
      <c r="E9" s="5" t="s">
        <v>17</v>
      </c>
      <c r="F9" s="5" t="s">
        <v>17</v>
      </c>
      <c r="G9" s="55"/>
      <c r="H9" s="7">
        <v>2</v>
      </c>
      <c r="I9" s="7">
        <v>100</v>
      </c>
      <c r="J9" s="6" t="s">
        <v>16</v>
      </c>
    </row>
  </sheetData>
  <mergeCells count="7">
    <mergeCell ref="A2:J2"/>
    <mergeCell ref="A3:A4"/>
    <mergeCell ref="B3:B4"/>
    <mergeCell ref="H3:H4"/>
    <mergeCell ref="J3:J4"/>
    <mergeCell ref="I3:I4"/>
    <mergeCell ref="C3:G3"/>
  </mergeCells>
  <pageMargins left="0.25" right="0.25" top="0.75" bottom="0.75" header="0.3" footer="0.3"/>
  <pageSetup paperSize="9" scale="52" firstPageNumber="11" orientation="landscape" useFirstPageNumber="1" r:id="rId1"/>
  <headerFooter>
    <oddHeader>&amp;C&amp;"Times New Roman,обычный"&amp;P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view="pageBreakPreview" zoomScaleNormal="100" zoomScaleSheetLayoutView="100" workbookViewId="0">
      <selection activeCell="A2" sqref="A2:H3"/>
    </sheetView>
  </sheetViews>
  <sheetFormatPr defaultRowHeight="12.75" x14ac:dyDescent="0.2"/>
  <cols>
    <col min="1" max="1" width="9.140625" style="22"/>
    <col min="2" max="2" width="65.7109375" style="22" customWidth="1"/>
    <col min="3" max="6" width="27.28515625" style="22" customWidth="1"/>
    <col min="7" max="7" width="20.5703125" style="22" customWidth="1"/>
    <col min="8" max="8" width="54" style="22" customWidth="1"/>
    <col min="9" max="16384" width="9.140625" style="22"/>
  </cols>
  <sheetData>
    <row r="1" spans="1:8" ht="47.25" customHeight="1" x14ac:dyDescent="0.2">
      <c r="A1" s="161" t="s">
        <v>212</v>
      </c>
      <c r="B1" s="161"/>
      <c r="C1" s="161"/>
      <c r="D1" s="161"/>
      <c r="E1" s="161"/>
      <c r="F1" s="161"/>
      <c r="G1" s="161"/>
      <c r="H1" s="161"/>
    </row>
    <row r="2" spans="1:8" ht="85.5" customHeight="1" x14ac:dyDescent="0.2">
      <c r="A2" s="183" t="s">
        <v>2</v>
      </c>
      <c r="B2" s="183" t="s">
        <v>213</v>
      </c>
      <c r="C2" s="192" t="s">
        <v>214</v>
      </c>
      <c r="D2" s="193"/>
      <c r="E2" s="193"/>
      <c r="F2" s="194"/>
      <c r="G2" s="183" t="s">
        <v>215</v>
      </c>
      <c r="H2" s="195" t="s">
        <v>5</v>
      </c>
    </row>
    <row r="3" spans="1:8" x14ac:dyDescent="0.2">
      <c r="A3" s="184"/>
      <c r="B3" s="184"/>
      <c r="C3" s="53" t="s">
        <v>6</v>
      </c>
      <c r="D3" s="53" t="s">
        <v>7</v>
      </c>
      <c r="E3" s="53" t="s">
        <v>8</v>
      </c>
      <c r="F3" s="53" t="s">
        <v>9</v>
      </c>
      <c r="G3" s="184"/>
      <c r="H3" s="196"/>
    </row>
    <row r="4" spans="1:8" x14ac:dyDescent="0.2">
      <c r="A4" s="23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6">
        <v>7</v>
      </c>
      <c r="H4" s="23">
        <v>8</v>
      </c>
    </row>
    <row r="5" spans="1:8" x14ac:dyDescent="0.2">
      <c r="A5" s="23" t="s">
        <v>10</v>
      </c>
      <c r="B5" s="5" t="s">
        <v>11</v>
      </c>
      <c r="C5" s="5" t="s">
        <v>11</v>
      </c>
      <c r="D5" s="5" t="s">
        <v>11</v>
      </c>
      <c r="E5" s="5" t="s">
        <v>11</v>
      </c>
      <c r="F5" s="6" t="s">
        <v>11</v>
      </c>
      <c r="G5" s="6" t="s">
        <v>10</v>
      </c>
      <c r="H5" s="6" t="s">
        <v>11</v>
      </c>
    </row>
    <row r="6" spans="1:8" x14ac:dyDescent="0.2">
      <c r="A6" s="23">
        <v>1</v>
      </c>
      <c r="B6" s="24" t="s">
        <v>216</v>
      </c>
      <c r="C6" s="23" t="s">
        <v>13</v>
      </c>
      <c r="D6" s="23" t="s">
        <v>217</v>
      </c>
      <c r="E6" s="25" t="s">
        <v>234</v>
      </c>
      <c r="F6" s="26">
        <v>1</v>
      </c>
      <c r="G6" s="27">
        <v>1</v>
      </c>
      <c r="H6" s="6" t="s">
        <v>218</v>
      </c>
    </row>
    <row r="7" spans="1:8" x14ac:dyDescent="0.2">
      <c r="A7" s="23">
        <v>2</v>
      </c>
      <c r="B7" s="24" t="s">
        <v>219</v>
      </c>
      <c r="C7" s="23" t="s">
        <v>13</v>
      </c>
      <c r="D7" s="23" t="s">
        <v>217</v>
      </c>
      <c r="E7" s="25" t="s">
        <v>235</v>
      </c>
      <c r="F7" s="26">
        <v>3</v>
      </c>
      <c r="G7" s="27">
        <v>1</v>
      </c>
      <c r="H7" s="6" t="s">
        <v>218</v>
      </c>
    </row>
    <row r="8" spans="1:8" s="31" customFormat="1" ht="56.25" customHeight="1" x14ac:dyDescent="0.25">
      <c r="A8" s="28" t="s">
        <v>17</v>
      </c>
      <c r="B8" s="29" t="s">
        <v>220</v>
      </c>
      <c r="C8" s="29" t="s">
        <v>17</v>
      </c>
      <c r="D8" s="8" t="s">
        <v>17</v>
      </c>
      <c r="E8" s="8" t="s">
        <v>17</v>
      </c>
      <c r="F8" s="8" t="s">
        <v>17</v>
      </c>
      <c r="G8" s="27">
        <f>G6+G7</f>
        <v>2</v>
      </c>
      <c r="H8" s="30" t="s">
        <v>17</v>
      </c>
    </row>
  </sheetData>
  <mergeCells count="6">
    <mergeCell ref="A1:H1"/>
    <mergeCell ref="A2:A3"/>
    <mergeCell ref="B2:B3"/>
    <mergeCell ref="C2:F2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50" firstPageNumber="12" orientation="landscape" useFirstPageNumber="1" r:id="rId1"/>
  <headerFooter>
    <oddHeader>&amp;C&amp;"Times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0"/>
  <sheetViews>
    <sheetView view="pageBreakPreview" topLeftCell="A17" zoomScaleNormal="70" zoomScaleSheetLayoutView="100" workbookViewId="0">
      <selection activeCell="A3" sqref="A3:O22"/>
    </sheetView>
  </sheetViews>
  <sheetFormatPr defaultRowHeight="15" x14ac:dyDescent="0.25"/>
  <cols>
    <col min="1" max="1" width="4.5703125" style="11" customWidth="1"/>
    <col min="2" max="2" width="28.140625" style="12" customWidth="1"/>
    <col min="3" max="3" width="31.140625" style="12" customWidth="1"/>
    <col min="4" max="4" width="41.5703125" style="12" customWidth="1"/>
    <col min="5" max="5" width="10" style="11" customWidth="1"/>
    <col min="6" max="6" width="10" style="41" customWidth="1"/>
    <col min="7" max="7" width="11.28515625" style="40" customWidth="1"/>
    <col min="8" max="8" width="11.28515625" style="41" customWidth="1"/>
    <col min="9" max="9" width="11.28515625" style="40" customWidth="1"/>
    <col min="10" max="10" width="8.5703125" style="11" customWidth="1"/>
    <col min="11" max="11" width="12.7109375" style="11" customWidth="1"/>
    <col min="12" max="12" width="9" style="11" customWidth="1"/>
    <col min="13" max="13" width="7.7109375" style="11" customWidth="1"/>
    <col min="14" max="14" width="36.7109375" style="11" customWidth="1"/>
    <col min="15" max="15" width="28.140625" style="12" customWidth="1"/>
    <col min="16" max="16" width="32.140625" style="14" customWidth="1"/>
    <col min="17" max="16384" width="9.140625" style="11"/>
  </cols>
  <sheetData>
    <row r="1" spans="1:15" ht="79.5" customHeight="1" x14ac:dyDescent="0.25">
      <c r="E1" s="151"/>
      <c r="F1" s="151"/>
      <c r="G1" s="151"/>
      <c r="H1" s="151"/>
      <c r="I1" s="151"/>
      <c r="J1" s="151"/>
      <c r="K1" s="151"/>
      <c r="L1" s="152" t="s">
        <v>0</v>
      </c>
      <c r="M1" s="152"/>
      <c r="N1" s="152"/>
      <c r="O1" s="152"/>
    </row>
    <row r="2" spans="1:15" ht="86.25" customHeight="1" x14ac:dyDescent="0.25">
      <c r="A2" s="153" t="s">
        <v>21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5" ht="24.75" customHeight="1" x14ac:dyDescent="0.25">
      <c r="A3" s="138" t="s">
        <v>2</v>
      </c>
      <c r="B3" s="138" t="s">
        <v>231</v>
      </c>
      <c r="C3" s="138" t="s">
        <v>230</v>
      </c>
      <c r="D3" s="138" t="s">
        <v>229</v>
      </c>
      <c r="E3" s="138" t="s">
        <v>228</v>
      </c>
      <c r="F3" s="140" t="s">
        <v>22</v>
      </c>
      <c r="G3" s="141"/>
      <c r="H3" s="141"/>
      <c r="I3" s="142"/>
      <c r="J3" s="138" t="s">
        <v>23</v>
      </c>
      <c r="K3" s="138"/>
      <c r="L3" s="138"/>
      <c r="M3" s="138"/>
      <c r="N3" s="138"/>
      <c r="O3" s="138" t="s">
        <v>24</v>
      </c>
    </row>
    <row r="4" spans="1:15" ht="69.75" customHeight="1" x14ac:dyDescent="0.25">
      <c r="A4" s="138"/>
      <c r="B4" s="138"/>
      <c r="C4" s="138"/>
      <c r="D4" s="138"/>
      <c r="E4" s="138"/>
      <c r="F4" s="139" t="s">
        <v>233</v>
      </c>
      <c r="G4" s="150" t="s">
        <v>232</v>
      </c>
      <c r="H4" s="139" t="s">
        <v>221</v>
      </c>
      <c r="I4" s="150" t="s">
        <v>222</v>
      </c>
      <c r="J4" s="138" t="s">
        <v>25</v>
      </c>
      <c r="K4" s="138"/>
      <c r="L4" s="138"/>
      <c r="M4" s="138"/>
      <c r="N4" s="138" t="s">
        <v>227</v>
      </c>
      <c r="O4" s="138" t="s">
        <v>24</v>
      </c>
    </row>
    <row r="5" spans="1:15" ht="90.75" customHeight="1" x14ac:dyDescent="0.25">
      <c r="A5" s="138"/>
      <c r="B5" s="138"/>
      <c r="C5" s="138"/>
      <c r="D5" s="138"/>
      <c r="E5" s="138"/>
      <c r="F5" s="139"/>
      <c r="G5" s="150"/>
      <c r="H5" s="139"/>
      <c r="I5" s="150"/>
      <c r="J5" s="4" t="s">
        <v>226</v>
      </c>
      <c r="K5" s="4" t="s">
        <v>225</v>
      </c>
      <c r="L5" s="4" t="s">
        <v>224</v>
      </c>
      <c r="M5" s="4" t="s">
        <v>223</v>
      </c>
      <c r="N5" s="138"/>
      <c r="O5" s="138"/>
    </row>
    <row r="6" spans="1:15" ht="15.75" customHeight="1" x14ac:dyDescent="0.2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2">
        <v>6</v>
      </c>
      <c r="G6" s="37">
        <v>7</v>
      </c>
      <c r="H6" s="42">
        <v>8</v>
      </c>
      <c r="I6" s="37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</row>
    <row r="7" spans="1:15" ht="15.75" customHeight="1" x14ac:dyDescent="0.25">
      <c r="A7" s="138" t="s">
        <v>26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</row>
    <row r="8" spans="1:15" ht="35.25" customHeight="1" x14ac:dyDescent="0.25">
      <c r="A8" s="146" t="s">
        <v>27</v>
      </c>
      <c r="B8" s="146" t="s">
        <v>28</v>
      </c>
      <c r="C8" s="146" t="s">
        <v>29</v>
      </c>
      <c r="D8" s="15" t="s">
        <v>30</v>
      </c>
      <c r="E8" s="15" t="s">
        <v>31</v>
      </c>
      <c r="F8" s="35">
        <f>F12</f>
        <v>10</v>
      </c>
      <c r="G8" s="37" t="s">
        <v>17</v>
      </c>
      <c r="H8" s="35">
        <v>0</v>
      </c>
      <c r="I8" s="37" t="s">
        <v>17</v>
      </c>
      <c r="J8" s="15" t="str">
        <f t="shared" ref="J8:N8" si="0">+J12</f>
        <v>постановление</v>
      </c>
      <c r="K8" s="33" t="str">
        <f t="shared" si="0"/>
        <v>правительство РА</v>
      </c>
      <c r="L8" s="33" t="str">
        <f t="shared" si="0"/>
        <v>1 марта 2020</v>
      </c>
      <c r="M8" s="15">
        <f t="shared" si="0"/>
        <v>1</v>
      </c>
      <c r="N8" s="15" t="str">
        <f t="shared" si="0"/>
        <v>Х</v>
      </c>
      <c r="O8" s="146" t="s">
        <v>32</v>
      </c>
    </row>
    <row r="9" spans="1:15" ht="27.75" customHeight="1" x14ac:dyDescent="0.25">
      <c r="A9" s="146"/>
      <c r="B9" s="146"/>
      <c r="C9" s="146"/>
      <c r="D9" s="15" t="s">
        <v>33</v>
      </c>
      <c r="E9" s="15" t="s">
        <v>34</v>
      </c>
      <c r="F9" s="35">
        <f>F15</f>
        <v>704.6</v>
      </c>
      <c r="G9" s="37" t="s">
        <v>17</v>
      </c>
      <c r="H9" s="35">
        <v>0</v>
      </c>
      <c r="I9" s="37" t="s">
        <v>17</v>
      </c>
      <c r="J9" s="15" t="str">
        <f>+J15</f>
        <v>Х</v>
      </c>
      <c r="K9" s="15" t="str">
        <f>+K15</f>
        <v>Х</v>
      </c>
      <c r="L9" s="15" t="str">
        <f>+L15</f>
        <v>Х</v>
      </c>
      <c r="M9" s="15" t="str">
        <f>+M15</f>
        <v>Х</v>
      </c>
      <c r="N9" s="15" t="str">
        <f>+N15</f>
        <v>Пояснения</v>
      </c>
      <c r="O9" s="146"/>
    </row>
    <row r="10" spans="1:15" x14ac:dyDescent="0.25">
      <c r="A10" s="15"/>
      <c r="B10" s="15" t="s">
        <v>35</v>
      </c>
      <c r="C10" s="15" t="s">
        <v>17</v>
      </c>
      <c r="D10" s="15" t="s">
        <v>17</v>
      </c>
      <c r="E10" s="15" t="s">
        <v>17</v>
      </c>
      <c r="F10" s="35"/>
      <c r="G10" s="37" t="s">
        <v>17</v>
      </c>
      <c r="H10" s="35" t="s">
        <v>17</v>
      </c>
      <c r="I10" s="37" t="s">
        <v>17</v>
      </c>
      <c r="J10" s="15" t="s">
        <v>17</v>
      </c>
      <c r="K10" s="15" t="s">
        <v>17</v>
      </c>
      <c r="L10" s="15" t="s">
        <v>17</v>
      </c>
      <c r="M10" s="15" t="s">
        <v>17</v>
      </c>
      <c r="N10" s="15" t="s">
        <v>17</v>
      </c>
      <c r="O10" s="15" t="s">
        <v>17</v>
      </c>
    </row>
    <row r="11" spans="1:15" ht="66.75" customHeight="1" x14ac:dyDescent="0.25">
      <c r="A11" s="15" t="s">
        <v>36</v>
      </c>
      <c r="B11" s="15" t="s">
        <v>37</v>
      </c>
      <c r="C11" s="15" t="s">
        <v>38</v>
      </c>
      <c r="D11" s="15" t="s">
        <v>39</v>
      </c>
      <c r="E11" s="15" t="s">
        <v>34</v>
      </c>
      <c r="F11" s="35" t="s">
        <v>40</v>
      </c>
      <c r="G11" s="37" t="s">
        <v>17</v>
      </c>
      <c r="H11" s="35">
        <v>0</v>
      </c>
      <c r="I11" s="37" t="s">
        <v>17</v>
      </c>
      <c r="J11" s="15" t="s">
        <v>17</v>
      </c>
      <c r="K11" s="15" t="s">
        <v>17</v>
      </c>
      <c r="L11" s="15" t="s">
        <v>17</v>
      </c>
      <c r="M11" s="15" t="s">
        <v>17</v>
      </c>
      <c r="N11" s="15" t="s">
        <v>17</v>
      </c>
      <c r="O11" s="15" t="s">
        <v>41</v>
      </c>
    </row>
    <row r="12" spans="1:15" s="14" customFormat="1" ht="49.5" customHeight="1" x14ac:dyDescent="0.25">
      <c r="A12" s="147" t="s">
        <v>42</v>
      </c>
      <c r="B12" s="147" t="s">
        <v>43</v>
      </c>
      <c r="C12" s="147" t="s">
        <v>44</v>
      </c>
      <c r="D12" s="15" t="s">
        <v>45</v>
      </c>
      <c r="E12" s="15" t="s">
        <v>31</v>
      </c>
      <c r="F12" s="35">
        <v>10</v>
      </c>
      <c r="G12" s="37" t="s">
        <v>17</v>
      </c>
      <c r="H12" s="35">
        <v>10</v>
      </c>
      <c r="I12" s="37" t="s">
        <v>17</v>
      </c>
      <c r="J12" s="15" t="str">
        <f>+'форма 1.2'!C7</f>
        <v>постановление</v>
      </c>
      <c r="K12" s="15" t="str">
        <f>+'форма 2'!D6</f>
        <v>правительство РА</v>
      </c>
      <c r="L12" s="33" t="str">
        <f>+'форма 2'!E6</f>
        <v>1 марта 2020</v>
      </c>
      <c r="M12" s="15">
        <f>+'форма 2'!F6</f>
        <v>1</v>
      </c>
      <c r="N12" s="15" t="s">
        <v>17</v>
      </c>
      <c r="O12" s="146" t="s">
        <v>46</v>
      </c>
    </row>
    <row r="13" spans="1:15" s="14" customFormat="1" ht="49.5" customHeight="1" x14ac:dyDescent="0.25">
      <c r="A13" s="148"/>
      <c r="B13" s="148"/>
      <c r="C13" s="148"/>
      <c r="D13" s="15" t="s">
        <v>45</v>
      </c>
      <c r="E13" s="15" t="s">
        <v>31</v>
      </c>
      <c r="F13" s="35">
        <v>0</v>
      </c>
      <c r="G13" s="37" t="s">
        <v>17</v>
      </c>
      <c r="H13" s="35">
        <v>0</v>
      </c>
      <c r="I13" s="37" t="s">
        <v>17</v>
      </c>
      <c r="J13" s="15" t="str">
        <f>+'форма 1.2'!C8</f>
        <v>постановление</v>
      </c>
      <c r="K13" s="15" t="str">
        <f>+'форма 1.2'!D8</f>
        <v>Правительство РА</v>
      </c>
      <c r="L13" s="15" t="str">
        <f>+'форма 1.2'!E8</f>
        <v>13 марта 2020 года</v>
      </c>
      <c r="M13" s="15">
        <f>+'форма 1.2'!F8</f>
        <v>13</v>
      </c>
      <c r="N13" s="15" t="str">
        <f>+'форма 1.2'!J7</f>
        <v>Пояснения</v>
      </c>
      <c r="O13" s="146"/>
    </row>
    <row r="14" spans="1:15" s="14" customFormat="1" ht="49.5" customHeight="1" x14ac:dyDescent="0.25">
      <c r="A14" s="148"/>
      <c r="B14" s="148"/>
      <c r="C14" s="148"/>
      <c r="D14" s="15" t="s">
        <v>45</v>
      </c>
      <c r="E14" s="15" t="s">
        <v>31</v>
      </c>
      <c r="F14" s="35">
        <v>10</v>
      </c>
      <c r="G14" s="37" t="s">
        <v>17</v>
      </c>
      <c r="H14" s="35">
        <v>10</v>
      </c>
      <c r="I14" s="37" t="s">
        <v>17</v>
      </c>
      <c r="J14" s="15" t="str">
        <f>+'форма 1.2'!C8</f>
        <v>постановление</v>
      </c>
      <c r="K14" s="15" t="str">
        <f>+'форма 1.2'!D8</f>
        <v>Правительство РА</v>
      </c>
      <c r="L14" s="15" t="str">
        <f>+'форма 1.2'!E8</f>
        <v>13 марта 2020 года</v>
      </c>
      <c r="M14" s="15">
        <f>+'форма 1.2'!F8</f>
        <v>13</v>
      </c>
      <c r="N14" s="15" t="str">
        <f>+'форма 1.2'!J8</f>
        <v>Пояснения</v>
      </c>
      <c r="O14" s="146"/>
    </row>
    <row r="15" spans="1:15" s="14" customFormat="1" ht="49.5" customHeight="1" x14ac:dyDescent="0.25">
      <c r="A15" s="149"/>
      <c r="B15" s="149"/>
      <c r="C15" s="149"/>
      <c r="D15" s="15" t="s">
        <v>39</v>
      </c>
      <c r="E15" s="15" t="s">
        <v>34</v>
      </c>
      <c r="F15" s="35">
        <v>704.6</v>
      </c>
      <c r="G15" s="37" t="s">
        <v>17</v>
      </c>
      <c r="H15" s="35">
        <f>+'форма 1.2'!I9</f>
        <v>100</v>
      </c>
      <c r="I15" s="37" t="s">
        <v>17</v>
      </c>
      <c r="J15" s="15" t="s">
        <v>17</v>
      </c>
      <c r="K15" s="15" t="s">
        <v>17</v>
      </c>
      <c r="L15" s="15" t="s">
        <v>17</v>
      </c>
      <c r="M15" s="15" t="s">
        <v>17</v>
      </c>
      <c r="N15" s="15" t="str">
        <f>+'форма 1.2'!J9</f>
        <v>Пояснения</v>
      </c>
      <c r="O15" s="146"/>
    </row>
    <row r="16" spans="1:15" s="14" customFormat="1" ht="84.75" customHeight="1" x14ac:dyDescent="0.25">
      <c r="A16" s="147" t="s">
        <v>47</v>
      </c>
      <c r="B16" s="147" t="s">
        <v>48</v>
      </c>
      <c r="C16" s="143" t="s">
        <v>49</v>
      </c>
      <c r="D16" s="15" t="s">
        <v>50</v>
      </c>
      <c r="E16" s="15" t="s">
        <v>31</v>
      </c>
      <c r="F16" s="35">
        <v>13</v>
      </c>
      <c r="G16" s="37" t="s">
        <v>17</v>
      </c>
      <c r="H16" s="35">
        <f>+H17+H18</f>
        <v>1</v>
      </c>
      <c r="I16" s="37" t="s">
        <v>17</v>
      </c>
      <c r="J16" s="15" t="str">
        <f>+'форма 2'!C6</f>
        <v>постановление</v>
      </c>
      <c r="K16" s="15" t="str">
        <f>+'форма 2'!D6</f>
        <v>правительство РА</v>
      </c>
      <c r="L16" s="32" t="str">
        <f>+'форма 2'!E6</f>
        <v>1 марта 2020</v>
      </c>
      <c r="M16" s="15">
        <f>+'форма 2'!F6</f>
        <v>1</v>
      </c>
      <c r="N16" s="15" t="s">
        <v>17</v>
      </c>
      <c r="O16" s="143" t="s">
        <v>51</v>
      </c>
    </row>
    <row r="17" spans="1:15" s="14" customFormat="1" ht="84.75" customHeight="1" x14ac:dyDescent="0.25">
      <c r="A17" s="148"/>
      <c r="B17" s="148"/>
      <c r="C17" s="144"/>
      <c r="D17" s="15" t="s">
        <v>50</v>
      </c>
      <c r="E17" s="15" t="s">
        <v>31</v>
      </c>
      <c r="F17" s="35">
        <v>0</v>
      </c>
      <c r="G17" s="37" t="s">
        <v>17</v>
      </c>
      <c r="H17" s="35">
        <f>+'форма 2'!G7</f>
        <v>1</v>
      </c>
      <c r="I17" s="37" t="s">
        <v>17</v>
      </c>
      <c r="J17" s="15" t="str">
        <f>+'форма 2'!C6</f>
        <v>постановление</v>
      </c>
      <c r="K17" s="15" t="str">
        <f>+'форма 2'!D6</f>
        <v>правительство РА</v>
      </c>
      <c r="L17" s="15" t="str">
        <f>+'форма 2'!E6</f>
        <v>1 марта 2020</v>
      </c>
      <c r="M17" s="15">
        <f>+'форма 2'!F6</f>
        <v>1</v>
      </c>
      <c r="N17" s="15" t="str">
        <f>+'форма 2'!H6</f>
        <v>пояснения</v>
      </c>
      <c r="O17" s="144"/>
    </row>
    <row r="18" spans="1:15" s="14" customFormat="1" ht="84.75" customHeight="1" x14ac:dyDescent="0.25">
      <c r="A18" s="149"/>
      <c r="B18" s="149"/>
      <c r="C18" s="145"/>
      <c r="D18" s="15" t="s">
        <v>50</v>
      </c>
      <c r="E18" s="15" t="s">
        <v>31</v>
      </c>
      <c r="F18" s="35">
        <v>0</v>
      </c>
      <c r="G18" s="37" t="s">
        <v>17</v>
      </c>
      <c r="H18" s="35">
        <v>0</v>
      </c>
      <c r="I18" s="37" t="s">
        <v>17</v>
      </c>
      <c r="J18" s="15" t="str">
        <f>+'форма 2'!C7</f>
        <v>постановление</v>
      </c>
      <c r="K18" s="15" t="str">
        <f>+'форма 2'!D7</f>
        <v>правительство РА</v>
      </c>
      <c r="L18" s="15" t="str">
        <f>+'форма 2'!E7</f>
        <v>15 января  2019</v>
      </c>
      <c r="M18" s="15">
        <f>+'форма 2'!F7</f>
        <v>3</v>
      </c>
      <c r="N18" s="15" t="str">
        <f>+'форма 2'!H7</f>
        <v>пояснения</v>
      </c>
      <c r="O18" s="145"/>
    </row>
    <row r="19" spans="1:15" s="14" customFormat="1" ht="60" customHeight="1" x14ac:dyDescent="0.25">
      <c r="A19" s="146" t="s">
        <v>52</v>
      </c>
      <c r="B19" s="146" t="s">
        <v>53</v>
      </c>
      <c r="C19" s="146" t="s">
        <v>54</v>
      </c>
      <c r="D19" s="17" t="s">
        <v>55</v>
      </c>
      <c r="E19" s="15" t="s">
        <v>56</v>
      </c>
      <c r="F19" s="34">
        <v>8.5</v>
      </c>
      <c r="G19" s="37" t="s">
        <v>17</v>
      </c>
      <c r="H19" s="35">
        <f>+'форма 3'!E9</f>
        <v>100</v>
      </c>
      <c r="I19" s="37" t="s">
        <v>17</v>
      </c>
      <c r="J19" s="15" t="s">
        <v>17</v>
      </c>
      <c r="K19" s="15" t="s">
        <v>17</v>
      </c>
      <c r="L19" s="15" t="s">
        <v>17</v>
      </c>
      <c r="M19" s="15" t="s">
        <v>17</v>
      </c>
      <c r="N19" s="15" t="str">
        <f>+'форма 3'!G6</f>
        <v>пояснения</v>
      </c>
      <c r="O19" s="146" t="s">
        <v>41</v>
      </c>
    </row>
    <row r="20" spans="1:15" s="14" customFormat="1" ht="43.5" customHeight="1" x14ac:dyDescent="0.25">
      <c r="A20" s="146"/>
      <c r="B20" s="146"/>
      <c r="C20" s="146"/>
      <c r="D20" s="17" t="s">
        <v>57</v>
      </c>
      <c r="E20" s="15" t="s">
        <v>34</v>
      </c>
      <c r="F20" s="35">
        <v>4672.3999999999996</v>
      </c>
      <c r="G20" s="37" t="s">
        <v>17</v>
      </c>
      <c r="H20" s="35">
        <f>+'форма 3'!F9</f>
        <v>3</v>
      </c>
      <c r="I20" s="37" t="s">
        <v>17</v>
      </c>
      <c r="J20" s="15" t="s">
        <v>17</v>
      </c>
      <c r="K20" s="15" t="s">
        <v>17</v>
      </c>
      <c r="L20" s="15" t="s">
        <v>17</v>
      </c>
      <c r="M20" s="15" t="s">
        <v>17</v>
      </c>
      <c r="N20" s="15" t="str">
        <f>+'форма 3'!G9</f>
        <v>пояснения</v>
      </c>
      <c r="O20" s="146"/>
    </row>
    <row r="21" spans="1:15" s="14" customFormat="1" ht="43.5" customHeight="1" x14ac:dyDescent="0.25">
      <c r="A21" s="146" t="s">
        <v>58</v>
      </c>
      <c r="B21" s="146" t="s">
        <v>59</v>
      </c>
      <c r="C21" s="146" t="s">
        <v>54</v>
      </c>
      <c r="D21" s="15" t="s">
        <v>60</v>
      </c>
      <c r="E21" s="15" t="s">
        <v>31</v>
      </c>
      <c r="F21" s="34" t="s">
        <v>40</v>
      </c>
      <c r="G21" s="37" t="s">
        <v>17</v>
      </c>
      <c r="H21" s="34" t="s">
        <v>40</v>
      </c>
      <c r="I21" s="37" t="s">
        <v>17</v>
      </c>
      <c r="J21" s="15" t="s">
        <v>17</v>
      </c>
      <c r="K21" s="15" t="s">
        <v>17</v>
      </c>
      <c r="L21" s="15" t="s">
        <v>17</v>
      </c>
      <c r="M21" s="15" t="s">
        <v>17</v>
      </c>
      <c r="N21" s="15" t="s">
        <v>17</v>
      </c>
      <c r="O21" s="146"/>
    </row>
    <row r="22" spans="1:15" s="14" customFormat="1" ht="33.75" customHeight="1" x14ac:dyDescent="0.25">
      <c r="A22" s="146"/>
      <c r="B22" s="146"/>
      <c r="C22" s="146"/>
      <c r="D22" s="17" t="s">
        <v>61</v>
      </c>
      <c r="E22" s="15" t="s">
        <v>34</v>
      </c>
      <c r="F22" s="34">
        <v>947.5</v>
      </c>
      <c r="G22" s="37" t="s">
        <v>17</v>
      </c>
      <c r="H22" s="35">
        <f>+'форма 4'!A6</f>
        <v>1</v>
      </c>
      <c r="I22" s="37">
        <f>+'[1]форма 4'!B4</f>
        <v>0</v>
      </c>
      <c r="J22" s="15" t="s">
        <v>17</v>
      </c>
      <c r="K22" s="15" t="s">
        <v>17</v>
      </c>
      <c r="L22" s="15" t="s">
        <v>17</v>
      </c>
      <c r="M22" s="15" t="s">
        <v>17</v>
      </c>
      <c r="N22" s="15" t="str">
        <f>+'форма 4'!B6</f>
        <v>пояснения</v>
      </c>
      <c r="O22" s="146"/>
    </row>
    <row r="23" spans="1:15" s="14" customFormat="1" ht="15.75" customHeight="1" x14ac:dyDescent="0.25">
      <c r="A23" s="140" t="s">
        <v>62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2"/>
    </row>
    <row r="24" spans="1:15" s="14" customFormat="1" ht="117.75" customHeight="1" x14ac:dyDescent="0.25">
      <c r="A24" s="15" t="s">
        <v>63</v>
      </c>
      <c r="B24" s="15" t="s">
        <v>64</v>
      </c>
      <c r="C24" s="15" t="s">
        <v>49</v>
      </c>
      <c r="D24" s="15" t="s">
        <v>65</v>
      </c>
      <c r="E24" s="15" t="s">
        <v>66</v>
      </c>
      <c r="F24" s="35"/>
      <c r="G24" s="37" t="s">
        <v>67</v>
      </c>
      <c r="H24" s="35"/>
      <c r="I24" s="37" t="str">
        <f>+'[1]форма 5'!F7</f>
        <v>нет</v>
      </c>
      <c r="J24" s="15">
        <f>+'[1]форма 5'!B6</f>
        <v>0</v>
      </c>
      <c r="K24" s="15"/>
      <c r="L24" s="15">
        <f>+'[1]форма 5'!C6</f>
        <v>0</v>
      </c>
      <c r="M24" s="15">
        <f>+'[1]форма 5'!D6</f>
        <v>0</v>
      </c>
      <c r="N24" s="15">
        <f>+'[1]форма 5'!F8</f>
        <v>0</v>
      </c>
      <c r="O24" s="15" t="s">
        <v>41</v>
      </c>
    </row>
    <row r="25" spans="1:15" s="14" customFormat="1" ht="39.75" customHeight="1" x14ac:dyDescent="0.25">
      <c r="A25" s="146" t="s">
        <v>68</v>
      </c>
      <c r="B25" s="146" t="s">
        <v>69</v>
      </c>
      <c r="C25" s="146" t="s">
        <v>70</v>
      </c>
      <c r="D25" s="15" t="s">
        <v>71</v>
      </c>
      <c r="E25" s="15" t="s">
        <v>31</v>
      </c>
      <c r="F25" s="35"/>
      <c r="G25" s="37" t="s">
        <v>40</v>
      </c>
      <c r="H25" s="35"/>
      <c r="I25" s="37" t="s">
        <v>17</v>
      </c>
      <c r="J25" s="15" t="s">
        <v>17</v>
      </c>
      <c r="K25" s="15" t="s">
        <v>17</v>
      </c>
      <c r="L25" s="15" t="s">
        <v>17</v>
      </c>
      <c r="M25" s="15" t="s">
        <v>17</v>
      </c>
      <c r="N25" s="15" t="s">
        <v>17</v>
      </c>
      <c r="O25" s="146" t="s">
        <v>72</v>
      </c>
    </row>
    <row r="26" spans="1:15" s="14" customFormat="1" ht="39.75" customHeight="1" x14ac:dyDescent="0.25">
      <c r="A26" s="146"/>
      <c r="B26" s="146"/>
      <c r="C26" s="146"/>
      <c r="D26" s="15" t="s">
        <v>33</v>
      </c>
      <c r="E26" s="15" t="s">
        <v>73</v>
      </c>
      <c r="F26" s="35"/>
      <c r="G26" s="37" t="s">
        <v>40</v>
      </c>
      <c r="H26" s="35"/>
      <c r="I26" s="37" t="s">
        <v>17</v>
      </c>
      <c r="J26" s="15" t="s">
        <v>17</v>
      </c>
      <c r="K26" s="15" t="s">
        <v>17</v>
      </c>
      <c r="L26" s="15" t="s">
        <v>17</v>
      </c>
      <c r="M26" s="15" t="s">
        <v>17</v>
      </c>
      <c r="N26" s="15" t="s">
        <v>17</v>
      </c>
      <c r="O26" s="146"/>
    </row>
    <row r="27" spans="1:15" s="14" customFormat="1" ht="15.75" customHeight="1" x14ac:dyDescent="0.25">
      <c r="A27" s="140" t="s">
        <v>74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2"/>
    </row>
    <row r="28" spans="1:15" s="14" customFormat="1" ht="66" customHeight="1" x14ac:dyDescent="0.25">
      <c r="A28" s="15" t="s">
        <v>75</v>
      </c>
      <c r="B28" s="15" t="s">
        <v>76</v>
      </c>
      <c r="C28" s="15" t="s">
        <v>44</v>
      </c>
      <c r="D28" s="15" t="s">
        <v>77</v>
      </c>
      <c r="E28" s="15" t="s">
        <v>56</v>
      </c>
      <c r="F28" s="35"/>
      <c r="G28" s="37" t="s">
        <v>78</v>
      </c>
      <c r="H28" s="35"/>
      <c r="I28" s="37" t="e">
        <f>+'[1]форма 7'!E9</f>
        <v>#DIV/0!</v>
      </c>
      <c r="J28" s="15" t="s">
        <v>17</v>
      </c>
      <c r="K28" s="15" t="s">
        <v>17</v>
      </c>
      <c r="L28" s="15" t="s">
        <v>17</v>
      </c>
      <c r="M28" s="15" t="s">
        <v>17</v>
      </c>
      <c r="N28" s="15">
        <f>+'[1]форма 7'!E10</f>
        <v>0</v>
      </c>
      <c r="O28" s="146" t="s">
        <v>79</v>
      </c>
    </row>
    <row r="29" spans="1:15" s="14" customFormat="1" ht="49.5" customHeight="1" x14ac:dyDescent="0.25">
      <c r="A29" s="146" t="s">
        <v>80</v>
      </c>
      <c r="B29" s="146" t="s">
        <v>81</v>
      </c>
      <c r="C29" s="146" t="s">
        <v>44</v>
      </c>
      <c r="D29" s="15" t="s">
        <v>82</v>
      </c>
      <c r="E29" s="15" t="s">
        <v>31</v>
      </c>
      <c r="F29" s="35"/>
      <c r="G29" s="37" t="s">
        <v>40</v>
      </c>
      <c r="H29" s="35"/>
      <c r="I29" s="37" t="s">
        <v>17</v>
      </c>
      <c r="J29" s="15" t="s">
        <v>17</v>
      </c>
      <c r="K29" s="15" t="s">
        <v>17</v>
      </c>
      <c r="L29" s="15" t="s">
        <v>17</v>
      </c>
      <c r="M29" s="15" t="s">
        <v>17</v>
      </c>
      <c r="N29" s="15" t="s">
        <v>17</v>
      </c>
      <c r="O29" s="146"/>
    </row>
    <row r="30" spans="1:15" s="14" customFormat="1" ht="49.5" customHeight="1" x14ac:dyDescent="0.25">
      <c r="A30" s="146"/>
      <c r="B30" s="146"/>
      <c r="C30" s="146"/>
      <c r="D30" s="15" t="s">
        <v>83</v>
      </c>
      <c r="E30" s="15" t="s">
        <v>31</v>
      </c>
      <c r="F30" s="35"/>
      <c r="G30" s="37" t="s">
        <v>40</v>
      </c>
      <c r="H30" s="35"/>
      <c r="I30" s="37" t="s">
        <v>17</v>
      </c>
      <c r="J30" s="15" t="s">
        <v>17</v>
      </c>
      <c r="K30" s="15" t="s">
        <v>17</v>
      </c>
      <c r="L30" s="15" t="s">
        <v>17</v>
      </c>
      <c r="M30" s="15" t="s">
        <v>17</v>
      </c>
      <c r="N30" s="15" t="s">
        <v>17</v>
      </c>
      <c r="O30" s="146"/>
    </row>
    <row r="31" spans="1:15" s="14" customFormat="1" ht="75" customHeight="1" x14ac:dyDescent="0.25">
      <c r="A31" s="146"/>
      <c r="B31" s="146"/>
      <c r="C31" s="146"/>
      <c r="D31" s="15" t="s">
        <v>84</v>
      </c>
      <c r="E31" s="15" t="s">
        <v>31</v>
      </c>
      <c r="F31" s="35"/>
      <c r="G31" s="37" t="s">
        <v>40</v>
      </c>
      <c r="H31" s="35"/>
      <c r="I31" s="37" t="s">
        <v>17</v>
      </c>
      <c r="J31" s="15" t="s">
        <v>17</v>
      </c>
      <c r="K31" s="15" t="s">
        <v>17</v>
      </c>
      <c r="L31" s="15" t="s">
        <v>17</v>
      </c>
      <c r="M31" s="15" t="s">
        <v>17</v>
      </c>
      <c r="N31" s="15" t="s">
        <v>17</v>
      </c>
      <c r="O31" s="146"/>
    </row>
    <row r="32" spans="1:15" s="14" customFormat="1" ht="44.25" customHeight="1" x14ac:dyDescent="0.25">
      <c r="A32" s="146"/>
      <c r="B32" s="146"/>
      <c r="C32" s="146"/>
      <c r="D32" s="15" t="s">
        <v>85</v>
      </c>
      <c r="E32" s="15" t="s">
        <v>31</v>
      </c>
      <c r="F32" s="35"/>
      <c r="G32" s="37" t="s">
        <v>40</v>
      </c>
      <c r="H32" s="35"/>
      <c r="I32" s="37" t="s">
        <v>17</v>
      </c>
      <c r="J32" s="15" t="s">
        <v>17</v>
      </c>
      <c r="K32" s="15" t="s">
        <v>17</v>
      </c>
      <c r="L32" s="15" t="s">
        <v>17</v>
      </c>
      <c r="M32" s="15" t="s">
        <v>17</v>
      </c>
      <c r="N32" s="15" t="s">
        <v>17</v>
      </c>
      <c r="O32" s="146"/>
    </row>
    <row r="33" spans="1:15" s="14" customFormat="1" ht="44.25" customHeight="1" x14ac:dyDescent="0.25">
      <c r="A33" s="146"/>
      <c r="B33" s="146"/>
      <c r="C33" s="146"/>
      <c r="D33" s="15" t="s">
        <v>86</v>
      </c>
      <c r="E33" s="15" t="s">
        <v>31</v>
      </c>
      <c r="F33" s="35"/>
      <c r="G33" s="37" t="s">
        <v>40</v>
      </c>
      <c r="H33" s="35"/>
      <c r="I33" s="37" t="s">
        <v>17</v>
      </c>
      <c r="J33" s="15" t="s">
        <v>17</v>
      </c>
      <c r="K33" s="15" t="s">
        <v>17</v>
      </c>
      <c r="L33" s="15" t="s">
        <v>17</v>
      </c>
      <c r="M33" s="15" t="s">
        <v>17</v>
      </c>
      <c r="N33" s="15" t="s">
        <v>17</v>
      </c>
      <c r="O33" s="146"/>
    </row>
    <row r="34" spans="1:15" s="14" customFormat="1" ht="51" customHeight="1" x14ac:dyDescent="0.25">
      <c r="A34" s="146"/>
      <c r="B34" s="146"/>
      <c r="C34" s="146"/>
      <c r="D34" s="15" t="s">
        <v>33</v>
      </c>
      <c r="E34" s="15" t="s">
        <v>34</v>
      </c>
      <c r="F34" s="35"/>
      <c r="G34" s="37" t="s">
        <v>40</v>
      </c>
      <c r="H34" s="35"/>
      <c r="I34" s="37" t="s">
        <v>17</v>
      </c>
      <c r="J34" s="15" t="s">
        <v>17</v>
      </c>
      <c r="K34" s="15" t="s">
        <v>17</v>
      </c>
      <c r="L34" s="15" t="s">
        <v>17</v>
      </c>
      <c r="M34" s="15" t="s">
        <v>17</v>
      </c>
      <c r="N34" s="15" t="s">
        <v>17</v>
      </c>
      <c r="O34" s="146"/>
    </row>
    <row r="35" spans="1:15" s="14" customFormat="1" ht="15.75" customHeight="1" x14ac:dyDescent="0.25">
      <c r="A35" s="140" t="s">
        <v>87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2"/>
    </row>
    <row r="36" spans="1:15" s="14" customFormat="1" ht="66.75" customHeight="1" x14ac:dyDescent="0.25">
      <c r="A36" s="146" t="s">
        <v>88</v>
      </c>
      <c r="B36" s="146" t="s">
        <v>89</v>
      </c>
      <c r="C36" s="146" t="s">
        <v>38</v>
      </c>
      <c r="D36" s="15" t="s">
        <v>90</v>
      </c>
      <c r="E36" s="15" t="s">
        <v>66</v>
      </c>
      <c r="F36" s="35"/>
      <c r="G36" s="37" t="s">
        <v>67</v>
      </c>
      <c r="H36" s="35"/>
      <c r="I36" s="37" t="str">
        <f>+'[1]форма 9'!G9</f>
        <v>нет</v>
      </c>
      <c r="J36" s="15" t="s">
        <v>17</v>
      </c>
      <c r="K36" s="15" t="s">
        <v>17</v>
      </c>
      <c r="L36" s="15" t="s">
        <v>17</v>
      </c>
      <c r="M36" s="15" t="s">
        <v>17</v>
      </c>
      <c r="N36" s="15">
        <f>+'[1]форма 9'!G10</f>
        <v>0</v>
      </c>
      <c r="O36" s="146" t="s">
        <v>41</v>
      </c>
    </row>
    <row r="37" spans="1:15" s="14" customFormat="1" ht="54" customHeight="1" x14ac:dyDescent="0.25">
      <c r="A37" s="146"/>
      <c r="B37" s="146"/>
      <c r="C37" s="146"/>
      <c r="D37" s="15" t="s">
        <v>91</v>
      </c>
      <c r="E37" s="15" t="s">
        <v>66</v>
      </c>
      <c r="F37" s="35"/>
      <c r="G37" s="37" t="s">
        <v>67</v>
      </c>
      <c r="H37" s="35"/>
      <c r="I37" s="37" t="str">
        <f>+'[1]форма 9'!I9</f>
        <v>нет</v>
      </c>
      <c r="J37" s="15" t="s">
        <v>17</v>
      </c>
      <c r="K37" s="15" t="s">
        <v>17</v>
      </c>
      <c r="L37" s="15" t="s">
        <v>17</v>
      </c>
      <c r="M37" s="15" t="s">
        <v>17</v>
      </c>
      <c r="N37" s="15">
        <f>+'[1]форма 9'!I10</f>
        <v>0</v>
      </c>
      <c r="O37" s="146"/>
    </row>
    <row r="38" spans="1:15" s="14" customFormat="1" ht="95.25" customHeight="1" x14ac:dyDescent="0.25">
      <c r="A38" s="146" t="s">
        <v>92</v>
      </c>
      <c r="B38" s="146" t="s">
        <v>93</v>
      </c>
      <c r="C38" s="146" t="s">
        <v>94</v>
      </c>
      <c r="D38" s="15" t="s">
        <v>95</v>
      </c>
      <c r="E38" s="15" t="s">
        <v>96</v>
      </c>
      <c r="F38" s="35"/>
      <c r="G38" s="37">
        <v>100</v>
      </c>
      <c r="H38" s="35"/>
      <c r="I38" s="37"/>
      <c r="J38" s="15" t="s">
        <v>17</v>
      </c>
      <c r="K38" s="15" t="s">
        <v>17</v>
      </c>
      <c r="L38" s="15" t="s">
        <v>17</v>
      </c>
      <c r="M38" s="15" t="s">
        <v>17</v>
      </c>
      <c r="N38" s="15" t="s">
        <v>17</v>
      </c>
      <c r="O38" s="146" t="s">
        <v>97</v>
      </c>
    </row>
    <row r="39" spans="1:15" s="14" customFormat="1" ht="95.25" customHeight="1" x14ac:dyDescent="0.25">
      <c r="A39" s="146"/>
      <c r="B39" s="146"/>
      <c r="C39" s="146"/>
      <c r="D39" s="15" t="s">
        <v>98</v>
      </c>
      <c r="E39" s="15" t="s">
        <v>99</v>
      </c>
      <c r="F39" s="35"/>
      <c r="G39" s="37">
        <v>10</v>
      </c>
      <c r="H39" s="35"/>
      <c r="I39" s="38" t="e">
        <f>100-(I41/I40*100)</f>
        <v>#DIV/0!</v>
      </c>
      <c r="J39" s="15" t="s">
        <v>17</v>
      </c>
      <c r="K39" s="15" t="s">
        <v>17</v>
      </c>
      <c r="L39" s="15" t="s">
        <v>17</v>
      </c>
      <c r="M39" s="15" t="s">
        <v>17</v>
      </c>
      <c r="N39" s="15" t="s">
        <v>17</v>
      </c>
      <c r="O39" s="146"/>
    </row>
    <row r="40" spans="1:15" s="14" customFormat="1" ht="48.75" customHeight="1" x14ac:dyDescent="0.25">
      <c r="A40" s="146"/>
      <c r="B40" s="146"/>
      <c r="C40" s="146"/>
      <c r="D40" s="15" t="s">
        <v>100</v>
      </c>
      <c r="E40" s="15" t="s">
        <v>31</v>
      </c>
      <c r="F40" s="35"/>
      <c r="G40" s="37"/>
      <c r="H40" s="35"/>
      <c r="I40" s="37">
        <f>+I43+I46+I49+I52+I55+I58+I61+I64+I67+I70+I73+I76+I79+I82+I85+I88+I91+I94+I97+I100+I103+I106+I109+I112</f>
        <v>0</v>
      </c>
      <c r="J40" s="15" t="s">
        <v>17</v>
      </c>
      <c r="K40" s="15" t="s">
        <v>17</v>
      </c>
      <c r="L40" s="15" t="s">
        <v>17</v>
      </c>
      <c r="M40" s="15" t="s">
        <v>17</v>
      </c>
      <c r="N40" s="15" t="s">
        <v>17</v>
      </c>
      <c r="O40" s="146"/>
    </row>
    <row r="41" spans="1:15" s="14" customFormat="1" ht="48.75" customHeight="1" x14ac:dyDescent="0.25">
      <c r="A41" s="146"/>
      <c r="B41" s="146"/>
      <c r="C41" s="146"/>
      <c r="D41" s="15" t="s">
        <v>101</v>
      </c>
      <c r="E41" s="15" t="s">
        <v>31</v>
      </c>
      <c r="F41" s="35"/>
      <c r="G41" s="37"/>
      <c r="H41" s="35"/>
      <c r="I41" s="37">
        <f>+I44+I47+I50+I53+I56+I59+I62+I65+I68+I71+I74+I77+I80+I83+I86+I89+I92+I95+I98+I101+I104+I107+I110+I113</f>
        <v>0</v>
      </c>
      <c r="J41" s="15" t="s">
        <v>17</v>
      </c>
      <c r="K41" s="15" t="s">
        <v>17</v>
      </c>
      <c r="L41" s="15" t="s">
        <v>17</v>
      </c>
      <c r="M41" s="15" t="s">
        <v>17</v>
      </c>
      <c r="N41" s="15" t="s">
        <v>17</v>
      </c>
      <c r="O41" s="146"/>
    </row>
    <row r="42" spans="1:15" s="14" customFormat="1" ht="48.75" customHeight="1" x14ac:dyDescent="0.25">
      <c r="A42" s="146"/>
      <c r="B42" s="146"/>
      <c r="C42" s="146"/>
      <c r="D42" s="15" t="s">
        <v>102</v>
      </c>
      <c r="E42" s="15" t="s">
        <v>31</v>
      </c>
      <c r="F42" s="35"/>
      <c r="G42" s="37"/>
      <c r="H42" s="35"/>
      <c r="I42" s="37">
        <f>+I45+I48+I51+I54+I57+I60+I63+I66+I69+I72+I75+I78+I81+I84+I87+I90+I93+I96+I99+I102+I105+I108+I111+I114</f>
        <v>0</v>
      </c>
      <c r="J42" s="15" t="s">
        <v>17</v>
      </c>
      <c r="K42" s="15" t="s">
        <v>17</v>
      </c>
      <c r="L42" s="15" t="s">
        <v>17</v>
      </c>
      <c r="M42" s="15" t="s">
        <v>17</v>
      </c>
      <c r="N42" s="15" t="s">
        <v>17</v>
      </c>
      <c r="O42" s="146"/>
    </row>
    <row r="43" spans="1:15" s="14" customFormat="1" ht="48.75" customHeight="1" x14ac:dyDescent="0.25">
      <c r="A43" s="146"/>
      <c r="B43" s="146"/>
      <c r="C43" s="146" t="s">
        <v>103</v>
      </c>
      <c r="D43" s="15" t="s">
        <v>104</v>
      </c>
      <c r="E43" s="15" t="s">
        <v>31</v>
      </c>
      <c r="F43" s="35"/>
      <c r="G43" s="37"/>
      <c r="H43" s="35"/>
      <c r="I43" s="37">
        <f>+'[1]форма 10'!C13</f>
        <v>0</v>
      </c>
      <c r="J43" s="15" t="s">
        <v>17</v>
      </c>
      <c r="K43" s="15" t="s">
        <v>17</v>
      </c>
      <c r="L43" s="15" t="s">
        <v>17</v>
      </c>
      <c r="M43" s="15" t="s">
        <v>17</v>
      </c>
      <c r="N43" s="15">
        <f>+'[1]форма 10'!E15</f>
        <v>0</v>
      </c>
      <c r="O43" s="146"/>
    </row>
    <row r="44" spans="1:15" s="14" customFormat="1" ht="45" customHeight="1" x14ac:dyDescent="0.25">
      <c r="A44" s="146"/>
      <c r="B44" s="146"/>
      <c r="C44" s="146"/>
      <c r="D44" s="15" t="s">
        <v>105</v>
      </c>
      <c r="E44" s="15" t="s">
        <v>31</v>
      </c>
      <c r="F44" s="35"/>
      <c r="G44" s="37"/>
      <c r="H44" s="35"/>
      <c r="I44" s="37">
        <f>+'[1]форма 10'!E13</f>
        <v>0</v>
      </c>
      <c r="J44" s="15" t="s">
        <v>17</v>
      </c>
      <c r="K44" s="15" t="s">
        <v>17</v>
      </c>
      <c r="L44" s="15" t="s">
        <v>17</v>
      </c>
      <c r="M44" s="15" t="s">
        <v>17</v>
      </c>
      <c r="N44" s="15" t="s">
        <v>17</v>
      </c>
      <c r="O44" s="146"/>
    </row>
    <row r="45" spans="1:15" s="14" customFormat="1" ht="45" customHeight="1" x14ac:dyDescent="0.25">
      <c r="A45" s="146"/>
      <c r="B45" s="146"/>
      <c r="C45" s="146"/>
      <c r="D45" s="15" t="s">
        <v>106</v>
      </c>
      <c r="E45" s="15" t="s">
        <v>31</v>
      </c>
      <c r="F45" s="35"/>
      <c r="G45" s="37"/>
      <c r="H45" s="35"/>
      <c r="I45" s="37">
        <f>+'[1]форма 10'!E22</f>
        <v>0</v>
      </c>
      <c r="J45" s="15">
        <f>+'[1]форма 10'!A19</f>
        <v>0</v>
      </c>
      <c r="K45" s="15"/>
      <c r="L45" s="15">
        <f>+'[1]форма 10'!B19</f>
        <v>0</v>
      </c>
      <c r="M45" s="15">
        <f>+'[1]форма 10'!C19</f>
        <v>0</v>
      </c>
      <c r="N45" s="15">
        <f>+'[1]форма 10'!E23</f>
        <v>0</v>
      </c>
      <c r="O45" s="146"/>
    </row>
    <row r="46" spans="1:15" s="14" customFormat="1" ht="45" customHeight="1" x14ac:dyDescent="0.25">
      <c r="A46" s="146"/>
      <c r="B46" s="146"/>
      <c r="C46" s="146" t="s">
        <v>107</v>
      </c>
      <c r="D46" s="15" t="s">
        <v>104</v>
      </c>
      <c r="E46" s="15" t="s">
        <v>31</v>
      </c>
      <c r="F46" s="35"/>
      <c r="G46" s="37"/>
      <c r="H46" s="35"/>
      <c r="I46" s="37">
        <v>0</v>
      </c>
      <c r="J46" s="15" t="s">
        <v>17</v>
      </c>
      <c r="K46" s="15" t="s">
        <v>17</v>
      </c>
      <c r="L46" s="15" t="s">
        <v>17</v>
      </c>
      <c r="M46" s="15" t="s">
        <v>17</v>
      </c>
      <c r="N46" s="15">
        <v>0</v>
      </c>
      <c r="O46" s="146"/>
    </row>
    <row r="47" spans="1:15" s="14" customFormat="1" ht="45" customHeight="1" x14ac:dyDescent="0.25">
      <c r="A47" s="146"/>
      <c r="B47" s="146"/>
      <c r="C47" s="146"/>
      <c r="D47" s="15" t="s">
        <v>105</v>
      </c>
      <c r="E47" s="15" t="s">
        <v>31</v>
      </c>
      <c r="F47" s="35"/>
      <c r="G47" s="37"/>
      <c r="H47" s="35"/>
      <c r="I47" s="37">
        <v>0</v>
      </c>
      <c r="J47" s="15" t="s">
        <v>17</v>
      </c>
      <c r="K47" s="15" t="s">
        <v>17</v>
      </c>
      <c r="L47" s="15" t="s">
        <v>17</v>
      </c>
      <c r="M47" s="15" t="s">
        <v>17</v>
      </c>
      <c r="N47" s="15" t="s">
        <v>17</v>
      </c>
      <c r="O47" s="146"/>
    </row>
    <row r="48" spans="1:15" s="14" customFormat="1" ht="45" customHeight="1" x14ac:dyDescent="0.25">
      <c r="A48" s="146"/>
      <c r="B48" s="146"/>
      <c r="C48" s="146"/>
      <c r="D48" s="15" t="s">
        <v>106</v>
      </c>
      <c r="E48" s="15" t="s">
        <v>31</v>
      </c>
      <c r="F48" s="35"/>
      <c r="G48" s="37"/>
      <c r="H48" s="35"/>
      <c r="I48" s="37">
        <v>0</v>
      </c>
      <c r="J48" s="15">
        <v>0</v>
      </c>
      <c r="K48" s="15"/>
      <c r="L48" s="15">
        <v>0</v>
      </c>
      <c r="M48" s="15">
        <v>0</v>
      </c>
      <c r="N48" s="15">
        <v>0</v>
      </c>
      <c r="O48" s="146"/>
    </row>
    <row r="49" spans="1:15" s="14" customFormat="1" ht="45" customHeight="1" x14ac:dyDescent="0.25">
      <c r="A49" s="146"/>
      <c r="B49" s="146"/>
      <c r="C49" s="146" t="s">
        <v>108</v>
      </c>
      <c r="D49" s="15" t="s">
        <v>104</v>
      </c>
      <c r="E49" s="15" t="s">
        <v>31</v>
      </c>
      <c r="F49" s="35"/>
      <c r="G49" s="37"/>
      <c r="H49" s="35"/>
      <c r="I49" s="37">
        <f>+'[1]форма 10'!C19</f>
        <v>0</v>
      </c>
      <c r="J49" s="15" t="s">
        <v>17</v>
      </c>
      <c r="K49" s="15" t="s">
        <v>17</v>
      </c>
      <c r="L49" s="15" t="s">
        <v>17</v>
      </c>
      <c r="M49" s="15" t="s">
        <v>17</v>
      </c>
      <c r="N49" s="15" t="str">
        <f>+'[1]форма 10'!E21</f>
        <v>0</v>
      </c>
      <c r="O49" s="146"/>
    </row>
    <row r="50" spans="1:15" s="14" customFormat="1" ht="45" customHeight="1" x14ac:dyDescent="0.25">
      <c r="A50" s="146"/>
      <c r="B50" s="146"/>
      <c r="C50" s="146"/>
      <c r="D50" s="15" t="s">
        <v>105</v>
      </c>
      <c r="E50" s="15" t="s">
        <v>31</v>
      </c>
      <c r="F50" s="35"/>
      <c r="G50" s="37"/>
      <c r="H50" s="35"/>
      <c r="I50" s="37" t="str">
        <f>+'[1]форма 10'!E19</f>
        <v>0</v>
      </c>
      <c r="J50" s="15" t="s">
        <v>17</v>
      </c>
      <c r="K50" s="15" t="s">
        <v>17</v>
      </c>
      <c r="L50" s="15" t="s">
        <v>17</v>
      </c>
      <c r="M50" s="15" t="s">
        <v>17</v>
      </c>
      <c r="N50" s="15" t="s">
        <v>17</v>
      </c>
      <c r="O50" s="146"/>
    </row>
    <row r="51" spans="1:15" s="14" customFormat="1" ht="45" customHeight="1" x14ac:dyDescent="0.25">
      <c r="A51" s="146"/>
      <c r="B51" s="146"/>
      <c r="C51" s="146"/>
      <c r="D51" s="15" t="s">
        <v>106</v>
      </c>
      <c r="E51" s="15" t="s">
        <v>31</v>
      </c>
      <c r="F51" s="35"/>
      <c r="G51" s="37"/>
      <c r="H51" s="35"/>
      <c r="I51" s="37">
        <f>+'[1]форма 10'!E28</f>
        <v>0</v>
      </c>
      <c r="J51" s="15">
        <f>+'[1]форма 10'!A25</f>
        <v>0</v>
      </c>
      <c r="K51" s="15"/>
      <c r="L51" s="15">
        <f>+'[1]форма 10'!B25</f>
        <v>0</v>
      </c>
      <c r="M51" s="15">
        <f>+'[1]форма 10'!C25</f>
        <v>0</v>
      </c>
      <c r="N51" s="15">
        <f>+'[1]форма 10'!E29</f>
        <v>0</v>
      </c>
      <c r="O51" s="146"/>
    </row>
    <row r="52" spans="1:15" s="14" customFormat="1" ht="45" customHeight="1" x14ac:dyDescent="0.25">
      <c r="A52" s="146"/>
      <c r="B52" s="146"/>
      <c r="C52" s="146" t="s">
        <v>54</v>
      </c>
      <c r="D52" s="15" t="s">
        <v>104</v>
      </c>
      <c r="E52" s="15" t="s">
        <v>31</v>
      </c>
      <c r="F52" s="35"/>
      <c r="G52" s="37"/>
      <c r="H52" s="35"/>
      <c r="I52" s="37">
        <f>+'[1]форма 10'!C22</f>
        <v>0</v>
      </c>
      <c r="J52" s="15" t="s">
        <v>17</v>
      </c>
      <c r="K52" s="15" t="s">
        <v>17</v>
      </c>
      <c r="L52" s="15" t="s">
        <v>17</v>
      </c>
      <c r="M52" s="15" t="s">
        <v>17</v>
      </c>
      <c r="N52" s="15">
        <f>+'[1]форма 10'!E24</f>
        <v>0</v>
      </c>
      <c r="O52" s="146"/>
    </row>
    <row r="53" spans="1:15" s="14" customFormat="1" ht="45" customHeight="1" x14ac:dyDescent="0.25">
      <c r="A53" s="146"/>
      <c r="B53" s="146"/>
      <c r="C53" s="146"/>
      <c r="D53" s="15" t="s">
        <v>105</v>
      </c>
      <c r="E53" s="15" t="s">
        <v>31</v>
      </c>
      <c r="F53" s="35"/>
      <c r="G53" s="37"/>
      <c r="H53" s="35"/>
      <c r="I53" s="37">
        <f>+'[1]форма 10'!E22</f>
        <v>0</v>
      </c>
      <c r="J53" s="15" t="s">
        <v>17</v>
      </c>
      <c r="K53" s="15" t="s">
        <v>17</v>
      </c>
      <c r="L53" s="15" t="s">
        <v>17</v>
      </c>
      <c r="M53" s="15" t="s">
        <v>17</v>
      </c>
      <c r="N53" s="15" t="s">
        <v>17</v>
      </c>
      <c r="O53" s="146"/>
    </row>
    <row r="54" spans="1:15" s="14" customFormat="1" ht="45" customHeight="1" x14ac:dyDescent="0.25">
      <c r="A54" s="146"/>
      <c r="B54" s="146"/>
      <c r="C54" s="146"/>
      <c r="D54" s="15" t="s">
        <v>106</v>
      </c>
      <c r="E54" s="15" t="s">
        <v>31</v>
      </c>
      <c r="F54" s="35"/>
      <c r="G54" s="37"/>
      <c r="H54" s="35"/>
      <c r="I54" s="37">
        <f>+'[1]форма 10'!E31</f>
        <v>0</v>
      </c>
      <c r="J54" s="15">
        <f>+'[1]форма 10'!A28</f>
        <v>0</v>
      </c>
      <c r="K54" s="15"/>
      <c r="L54" s="15">
        <f>+'[1]форма 10'!B28</f>
        <v>0</v>
      </c>
      <c r="M54" s="15">
        <f>+'[1]форма 10'!C28</f>
        <v>0</v>
      </c>
      <c r="N54" s="15">
        <f>+'[1]форма 10'!E32</f>
        <v>0</v>
      </c>
      <c r="O54" s="146"/>
    </row>
    <row r="55" spans="1:15" s="14" customFormat="1" ht="45" customHeight="1" x14ac:dyDescent="0.25">
      <c r="A55" s="146"/>
      <c r="B55" s="146"/>
      <c r="C55" s="146" t="s">
        <v>109</v>
      </c>
      <c r="D55" s="15" t="s">
        <v>104</v>
      </c>
      <c r="E55" s="15" t="s">
        <v>31</v>
      </c>
      <c r="F55" s="35"/>
      <c r="G55" s="37"/>
      <c r="H55" s="35"/>
      <c r="I55" s="37">
        <f>+'[1]форма 10'!C25</f>
        <v>0</v>
      </c>
      <c r="J55" s="15" t="s">
        <v>17</v>
      </c>
      <c r="K55" s="15" t="s">
        <v>17</v>
      </c>
      <c r="L55" s="15" t="s">
        <v>17</v>
      </c>
      <c r="M55" s="15" t="s">
        <v>17</v>
      </c>
      <c r="N55" s="15">
        <f>+'[1]форма 10'!E27</f>
        <v>0</v>
      </c>
      <c r="O55" s="146"/>
    </row>
    <row r="56" spans="1:15" s="14" customFormat="1" ht="45" customHeight="1" x14ac:dyDescent="0.25">
      <c r="A56" s="146"/>
      <c r="B56" s="146"/>
      <c r="C56" s="146"/>
      <c r="D56" s="15" t="s">
        <v>105</v>
      </c>
      <c r="E56" s="15" t="s">
        <v>31</v>
      </c>
      <c r="F56" s="35"/>
      <c r="G56" s="37"/>
      <c r="H56" s="35"/>
      <c r="I56" s="37">
        <f>+'[1]форма 10'!E25</f>
        <v>0</v>
      </c>
      <c r="J56" s="15" t="s">
        <v>17</v>
      </c>
      <c r="K56" s="15" t="s">
        <v>17</v>
      </c>
      <c r="L56" s="15" t="s">
        <v>17</v>
      </c>
      <c r="M56" s="15" t="s">
        <v>17</v>
      </c>
      <c r="N56" s="15" t="s">
        <v>17</v>
      </c>
      <c r="O56" s="146"/>
    </row>
    <row r="57" spans="1:15" s="14" customFormat="1" ht="45" customHeight="1" x14ac:dyDescent="0.25">
      <c r="A57" s="146"/>
      <c r="B57" s="146"/>
      <c r="C57" s="146"/>
      <c r="D57" s="15" t="s">
        <v>106</v>
      </c>
      <c r="E57" s="15" t="s">
        <v>31</v>
      </c>
      <c r="F57" s="35"/>
      <c r="G57" s="37"/>
      <c r="H57" s="35"/>
      <c r="I57" s="37">
        <f>+'[1]форма 10'!E34</f>
        <v>0</v>
      </c>
      <c r="J57" s="15">
        <f>+'[1]форма 10'!A31</f>
        <v>0</v>
      </c>
      <c r="K57" s="15"/>
      <c r="L57" s="15">
        <f>+'[1]форма 10'!B31</f>
        <v>0</v>
      </c>
      <c r="M57" s="15">
        <f>+'[1]форма 10'!C31</f>
        <v>0</v>
      </c>
      <c r="N57" s="15">
        <f>+'[1]форма 10'!E35</f>
        <v>0</v>
      </c>
      <c r="O57" s="146"/>
    </row>
    <row r="58" spans="1:15" s="14" customFormat="1" ht="45" customHeight="1" x14ac:dyDescent="0.25">
      <c r="A58" s="146"/>
      <c r="B58" s="146"/>
      <c r="C58" s="146" t="s">
        <v>49</v>
      </c>
      <c r="D58" s="15" t="s">
        <v>104</v>
      </c>
      <c r="E58" s="15" t="s">
        <v>31</v>
      </c>
      <c r="F58" s="35"/>
      <c r="G58" s="37"/>
      <c r="H58" s="35"/>
      <c r="I58" s="37">
        <f>+'[1]форма 10'!C28</f>
        <v>0</v>
      </c>
      <c r="J58" s="15" t="s">
        <v>17</v>
      </c>
      <c r="K58" s="15" t="s">
        <v>17</v>
      </c>
      <c r="L58" s="15" t="s">
        <v>17</v>
      </c>
      <c r="M58" s="15" t="s">
        <v>17</v>
      </c>
      <c r="N58" s="15">
        <f>+'[1]форма 10'!E30</f>
        <v>0</v>
      </c>
      <c r="O58" s="146"/>
    </row>
    <row r="59" spans="1:15" s="14" customFormat="1" ht="45" customHeight="1" x14ac:dyDescent="0.25">
      <c r="A59" s="146"/>
      <c r="B59" s="146"/>
      <c r="C59" s="146"/>
      <c r="D59" s="15" t="s">
        <v>105</v>
      </c>
      <c r="E59" s="15" t="s">
        <v>31</v>
      </c>
      <c r="F59" s="35"/>
      <c r="G59" s="37"/>
      <c r="H59" s="35"/>
      <c r="I59" s="37">
        <f>+'[1]форма 10'!E28</f>
        <v>0</v>
      </c>
      <c r="J59" s="15" t="s">
        <v>17</v>
      </c>
      <c r="K59" s="15" t="s">
        <v>17</v>
      </c>
      <c r="L59" s="15" t="s">
        <v>17</v>
      </c>
      <c r="M59" s="15" t="s">
        <v>17</v>
      </c>
      <c r="N59" s="15" t="s">
        <v>17</v>
      </c>
      <c r="O59" s="146"/>
    </row>
    <row r="60" spans="1:15" s="14" customFormat="1" ht="45" customHeight="1" x14ac:dyDescent="0.25">
      <c r="A60" s="146"/>
      <c r="B60" s="146"/>
      <c r="C60" s="146"/>
      <c r="D60" s="15" t="s">
        <v>106</v>
      </c>
      <c r="E60" s="15" t="s">
        <v>31</v>
      </c>
      <c r="F60" s="35"/>
      <c r="G60" s="37"/>
      <c r="H60" s="35"/>
      <c r="I60" s="37">
        <f>+'[1]форма 10'!E37</f>
        <v>0</v>
      </c>
      <c r="J60" s="15">
        <f>+'[1]форма 10'!A34</f>
        <v>0</v>
      </c>
      <c r="K60" s="15"/>
      <c r="L60" s="15">
        <f>+'[1]форма 10'!B34</f>
        <v>0</v>
      </c>
      <c r="M60" s="15">
        <f>+'[1]форма 10'!C34</f>
        <v>0</v>
      </c>
      <c r="N60" s="15">
        <f>+'[1]форма 10'!E38</f>
        <v>0</v>
      </c>
      <c r="O60" s="146"/>
    </row>
    <row r="61" spans="1:15" s="14" customFormat="1" ht="45" customHeight="1" x14ac:dyDescent="0.25">
      <c r="A61" s="146"/>
      <c r="B61" s="146"/>
      <c r="C61" s="146" t="s">
        <v>110</v>
      </c>
      <c r="D61" s="15" t="s">
        <v>104</v>
      </c>
      <c r="E61" s="15" t="s">
        <v>31</v>
      </c>
      <c r="F61" s="35"/>
      <c r="G61" s="37"/>
      <c r="H61" s="35"/>
      <c r="I61" s="37">
        <f>+'[1]форма 10'!C31</f>
        <v>0</v>
      </c>
      <c r="J61" s="15" t="s">
        <v>17</v>
      </c>
      <c r="K61" s="15" t="s">
        <v>17</v>
      </c>
      <c r="L61" s="15" t="s">
        <v>17</v>
      </c>
      <c r="M61" s="15" t="s">
        <v>17</v>
      </c>
      <c r="N61" s="15">
        <f>+'[1]форма 10'!E33</f>
        <v>0</v>
      </c>
      <c r="O61" s="146"/>
    </row>
    <row r="62" spans="1:15" s="14" customFormat="1" ht="45" customHeight="1" x14ac:dyDescent="0.25">
      <c r="A62" s="146"/>
      <c r="B62" s="146"/>
      <c r="C62" s="146"/>
      <c r="D62" s="15" t="s">
        <v>105</v>
      </c>
      <c r="E62" s="15" t="s">
        <v>31</v>
      </c>
      <c r="F62" s="35"/>
      <c r="G62" s="37"/>
      <c r="H62" s="35"/>
      <c r="I62" s="37">
        <f>+'[1]форма 10'!E31</f>
        <v>0</v>
      </c>
      <c r="J62" s="15" t="s">
        <v>17</v>
      </c>
      <c r="K62" s="15" t="s">
        <v>17</v>
      </c>
      <c r="L62" s="15" t="s">
        <v>17</v>
      </c>
      <c r="M62" s="15" t="s">
        <v>17</v>
      </c>
      <c r="N62" s="15" t="s">
        <v>17</v>
      </c>
      <c r="O62" s="146"/>
    </row>
    <row r="63" spans="1:15" s="14" customFormat="1" ht="45" customHeight="1" x14ac:dyDescent="0.25">
      <c r="A63" s="146"/>
      <c r="B63" s="146"/>
      <c r="C63" s="146"/>
      <c r="D63" s="15" t="s">
        <v>106</v>
      </c>
      <c r="E63" s="15" t="s">
        <v>31</v>
      </c>
      <c r="F63" s="35"/>
      <c r="G63" s="37"/>
      <c r="H63" s="35"/>
      <c r="I63" s="37">
        <f>+'[1]форма 10'!E40</f>
        <v>0</v>
      </c>
      <c r="J63" s="15">
        <f>+'[1]форма 10'!A37</f>
        <v>0</v>
      </c>
      <c r="K63" s="15"/>
      <c r="L63" s="15">
        <f>+'[1]форма 10'!B37</f>
        <v>0</v>
      </c>
      <c r="M63" s="15">
        <f>+'[1]форма 10'!C37</f>
        <v>0</v>
      </c>
      <c r="N63" s="15">
        <f>+'[1]форма 10'!E41</f>
        <v>0</v>
      </c>
      <c r="O63" s="146"/>
    </row>
    <row r="64" spans="1:15" s="14" customFormat="1" ht="45" customHeight="1" x14ac:dyDescent="0.25">
      <c r="A64" s="146"/>
      <c r="B64" s="146"/>
      <c r="C64" s="146" t="s">
        <v>111</v>
      </c>
      <c r="D64" s="15" t="s">
        <v>104</v>
      </c>
      <c r="E64" s="15" t="s">
        <v>31</v>
      </c>
      <c r="F64" s="35"/>
      <c r="G64" s="37"/>
      <c r="H64" s="35"/>
      <c r="I64" s="37">
        <f>+'[1]форма 10'!C34</f>
        <v>0</v>
      </c>
      <c r="J64" s="15" t="s">
        <v>17</v>
      </c>
      <c r="K64" s="15" t="s">
        <v>17</v>
      </c>
      <c r="L64" s="15" t="s">
        <v>17</v>
      </c>
      <c r="M64" s="15" t="s">
        <v>17</v>
      </c>
      <c r="N64" s="15">
        <f>+'[1]форма 10'!E36</f>
        <v>0</v>
      </c>
      <c r="O64" s="146"/>
    </row>
    <row r="65" spans="1:15" s="14" customFormat="1" ht="45" customHeight="1" x14ac:dyDescent="0.25">
      <c r="A65" s="146"/>
      <c r="B65" s="146"/>
      <c r="C65" s="146"/>
      <c r="D65" s="15" t="s">
        <v>105</v>
      </c>
      <c r="E65" s="15" t="s">
        <v>31</v>
      </c>
      <c r="F65" s="35"/>
      <c r="G65" s="37"/>
      <c r="H65" s="35"/>
      <c r="I65" s="37">
        <f>+'[1]форма 10'!E34</f>
        <v>0</v>
      </c>
      <c r="J65" s="15" t="s">
        <v>17</v>
      </c>
      <c r="K65" s="15" t="s">
        <v>17</v>
      </c>
      <c r="L65" s="15" t="s">
        <v>17</v>
      </c>
      <c r="M65" s="15" t="s">
        <v>17</v>
      </c>
      <c r="N65" s="15" t="s">
        <v>17</v>
      </c>
      <c r="O65" s="146"/>
    </row>
    <row r="66" spans="1:15" s="14" customFormat="1" ht="45" customHeight="1" x14ac:dyDescent="0.25">
      <c r="A66" s="146"/>
      <c r="B66" s="146"/>
      <c r="C66" s="146"/>
      <c r="D66" s="15" t="s">
        <v>106</v>
      </c>
      <c r="E66" s="15" t="s">
        <v>31</v>
      </c>
      <c r="F66" s="35"/>
      <c r="G66" s="37"/>
      <c r="H66" s="35"/>
      <c r="I66" s="37">
        <f>+'[1]форма 10'!E43</f>
        <v>0</v>
      </c>
      <c r="J66" s="15">
        <f>+'[1]форма 10'!A40</f>
        <v>0</v>
      </c>
      <c r="K66" s="15"/>
      <c r="L66" s="15">
        <f>+'[1]форма 10'!B40</f>
        <v>0</v>
      </c>
      <c r="M66" s="15">
        <f>+'[1]форма 10'!C40</f>
        <v>0</v>
      </c>
      <c r="N66" s="15">
        <f>+'[1]форма 10'!E44</f>
        <v>0</v>
      </c>
      <c r="O66" s="146"/>
    </row>
    <row r="67" spans="1:15" s="14" customFormat="1" ht="45" customHeight="1" x14ac:dyDescent="0.25">
      <c r="A67" s="146"/>
      <c r="B67" s="146"/>
      <c r="C67" s="146" t="s">
        <v>44</v>
      </c>
      <c r="D67" s="15" t="s">
        <v>104</v>
      </c>
      <c r="E67" s="15" t="s">
        <v>31</v>
      </c>
      <c r="F67" s="35"/>
      <c r="G67" s="37"/>
      <c r="H67" s="35"/>
      <c r="I67" s="37">
        <f>+'[1]форма 10'!C37</f>
        <v>0</v>
      </c>
      <c r="J67" s="15" t="s">
        <v>17</v>
      </c>
      <c r="K67" s="15" t="s">
        <v>17</v>
      </c>
      <c r="L67" s="15" t="s">
        <v>17</v>
      </c>
      <c r="M67" s="15" t="s">
        <v>17</v>
      </c>
      <c r="N67" s="15">
        <f>+'[1]форма 10'!E39</f>
        <v>0</v>
      </c>
      <c r="O67" s="146"/>
    </row>
    <row r="68" spans="1:15" s="14" customFormat="1" ht="45" customHeight="1" x14ac:dyDescent="0.25">
      <c r="A68" s="146"/>
      <c r="B68" s="146"/>
      <c r="C68" s="146"/>
      <c r="D68" s="15" t="s">
        <v>105</v>
      </c>
      <c r="E68" s="15" t="s">
        <v>31</v>
      </c>
      <c r="F68" s="35"/>
      <c r="G68" s="37"/>
      <c r="H68" s="35"/>
      <c r="I68" s="37">
        <f>+'[1]форма 10'!E37</f>
        <v>0</v>
      </c>
      <c r="J68" s="15" t="s">
        <v>17</v>
      </c>
      <c r="K68" s="15" t="s">
        <v>17</v>
      </c>
      <c r="L68" s="15" t="s">
        <v>17</v>
      </c>
      <c r="M68" s="15" t="s">
        <v>17</v>
      </c>
      <c r="N68" s="15" t="s">
        <v>17</v>
      </c>
      <c r="O68" s="146"/>
    </row>
    <row r="69" spans="1:15" s="14" customFormat="1" ht="45" customHeight="1" x14ac:dyDescent="0.25">
      <c r="A69" s="146"/>
      <c r="B69" s="146"/>
      <c r="C69" s="146"/>
      <c r="D69" s="15" t="s">
        <v>106</v>
      </c>
      <c r="E69" s="15" t="s">
        <v>31</v>
      </c>
      <c r="F69" s="35"/>
      <c r="G69" s="37"/>
      <c r="H69" s="35"/>
      <c r="I69" s="37">
        <f>+'[1]форма 10'!E46</f>
        <v>0</v>
      </c>
      <c r="J69" s="15">
        <f>+'[1]форма 10'!A43</f>
        <v>0</v>
      </c>
      <c r="K69" s="15"/>
      <c r="L69" s="15">
        <f>+'[1]форма 10'!B43</f>
        <v>0</v>
      </c>
      <c r="M69" s="15">
        <f>+'[1]форма 10'!C43</f>
        <v>0</v>
      </c>
      <c r="N69" s="15">
        <f>+'[1]форма 10'!E47</f>
        <v>0</v>
      </c>
      <c r="O69" s="146"/>
    </row>
    <row r="70" spans="1:15" s="14" customFormat="1" ht="45" customHeight="1" x14ac:dyDescent="0.25">
      <c r="A70" s="146"/>
      <c r="B70" s="146"/>
      <c r="C70" s="146" t="s">
        <v>112</v>
      </c>
      <c r="D70" s="15" t="s">
        <v>104</v>
      </c>
      <c r="E70" s="15" t="s">
        <v>31</v>
      </c>
      <c r="F70" s="35"/>
      <c r="G70" s="37"/>
      <c r="H70" s="35"/>
      <c r="I70" s="37">
        <f>+'[1]форма 10'!C40</f>
        <v>0</v>
      </c>
      <c r="J70" s="15" t="s">
        <v>17</v>
      </c>
      <c r="K70" s="15" t="s">
        <v>17</v>
      </c>
      <c r="L70" s="15" t="s">
        <v>17</v>
      </c>
      <c r="M70" s="15" t="s">
        <v>17</v>
      </c>
      <c r="N70" s="15">
        <f>+'[1]форма 10'!E42</f>
        <v>0</v>
      </c>
      <c r="O70" s="146"/>
    </row>
    <row r="71" spans="1:15" s="14" customFormat="1" ht="45" customHeight="1" x14ac:dyDescent="0.25">
      <c r="A71" s="146"/>
      <c r="B71" s="146"/>
      <c r="C71" s="146"/>
      <c r="D71" s="15" t="s">
        <v>105</v>
      </c>
      <c r="E71" s="15" t="s">
        <v>31</v>
      </c>
      <c r="F71" s="35"/>
      <c r="G71" s="37"/>
      <c r="H71" s="35"/>
      <c r="I71" s="37">
        <f>+'[1]форма 10'!E40</f>
        <v>0</v>
      </c>
      <c r="J71" s="15" t="s">
        <v>17</v>
      </c>
      <c r="K71" s="15" t="s">
        <v>17</v>
      </c>
      <c r="L71" s="15" t="s">
        <v>17</v>
      </c>
      <c r="M71" s="15" t="s">
        <v>17</v>
      </c>
      <c r="N71" s="15" t="s">
        <v>17</v>
      </c>
      <c r="O71" s="146"/>
    </row>
    <row r="72" spans="1:15" s="14" customFormat="1" ht="45" customHeight="1" x14ac:dyDescent="0.25">
      <c r="A72" s="146"/>
      <c r="B72" s="146"/>
      <c r="C72" s="146"/>
      <c r="D72" s="15" t="s">
        <v>106</v>
      </c>
      <c r="E72" s="15" t="s">
        <v>31</v>
      </c>
      <c r="F72" s="35"/>
      <c r="G72" s="37"/>
      <c r="H72" s="35"/>
      <c r="I72" s="37">
        <f>+'[1]форма 10'!E49</f>
        <v>0</v>
      </c>
      <c r="J72" s="15">
        <f>+'[1]форма 10'!A46</f>
        <v>0</v>
      </c>
      <c r="K72" s="15"/>
      <c r="L72" s="15">
        <f>+'[1]форма 10'!B46</f>
        <v>0</v>
      </c>
      <c r="M72" s="15">
        <f>+'[1]форма 10'!C46</f>
        <v>0</v>
      </c>
      <c r="N72" s="15">
        <f>+'[1]форма 10'!E50</f>
        <v>0</v>
      </c>
      <c r="O72" s="146"/>
    </row>
    <row r="73" spans="1:15" s="14" customFormat="1" ht="45" customHeight="1" x14ac:dyDescent="0.25">
      <c r="A73" s="146"/>
      <c r="B73" s="146"/>
      <c r="C73" s="146" t="s">
        <v>113</v>
      </c>
      <c r="D73" s="15" t="s">
        <v>104</v>
      </c>
      <c r="E73" s="15" t="s">
        <v>31</v>
      </c>
      <c r="F73" s="35"/>
      <c r="G73" s="37"/>
      <c r="H73" s="35"/>
      <c r="I73" s="37">
        <f>+'[1]форма 10'!C43</f>
        <v>0</v>
      </c>
      <c r="J73" s="15" t="s">
        <v>17</v>
      </c>
      <c r="K73" s="15" t="s">
        <v>17</v>
      </c>
      <c r="L73" s="15" t="s">
        <v>17</v>
      </c>
      <c r="M73" s="15" t="s">
        <v>17</v>
      </c>
      <c r="N73" s="15">
        <f>+'[1]форма 10'!E45</f>
        <v>0</v>
      </c>
      <c r="O73" s="146"/>
    </row>
    <row r="74" spans="1:15" s="14" customFormat="1" ht="45" customHeight="1" x14ac:dyDescent="0.25">
      <c r="A74" s="146"/>
      <c r="B74" s="146"/>
      <c r="C74" s="146"/>
      <c r="D74" s="15" t="s">
        <v>105</v>
      </c>
      <c r="E74" s="15" t="s">
        <v>31</v>
      </c>
      <c r="F74" s="35"/>
      <c r="G74" s="37"/>
      <c r="H74" s="35"/>
      <c r="I74" s="37">
        <f>+'[1]форма 10'!E43</f>
        <v>0</v>
      </c>
      <c r="J74" s="15" t="s">
        <v>17</v>
      </c>
      <c r="K74" s="15" t="s">
        <v>17</v>
      </c>
      <c r="L74" s="15" t="s">
        <v>17</v>
      </c>
      <c r="M74" s="15" t="s">
        <v>17</v>
      </c>
      <c r="N74" s="15" t="s">
        <v>17</v>
      </c>
      <c r="O74" s="146"/>
    </row>
    <row r="75" spans="1:15" s="14" customFormat="1" ht="45" customHeight="1" x14ac:dyDescent="0.25">
      <c r="A75" s="146"/>
      <c r="B75" s="146"/>
      <c r="C75" s="146"/>
      <c r="D75" s="15" t="s">
        <v>106</v>
      </c>
      <c r="E75" s="15" t="s">
        <v>31</v>
      </c>
      <c r="F75" s="35"/>
      <c r="G75" s="37"/>
      <c r="H75" s="35"/>
      <c r="I75" s="37">
        <f>+'[1]форма 10'!E52</f>
        <v>0</v>
      </c>
      <c r="J75" s="15">
        <f>+'[1]форма 10'!A49</f>
        <v>0</v>
      </c>
      <c r="K75" s="15"/>
      <c r="L75" s="15">
        <f>+'[1]форма 10'!B49</f>
        <v>0</v>
      </c>
      <c r="M75" s="15">
        <f>+'[1]форма 10'!C49</f>
        <v>0</v>
      </c>
      <c r="N75" s="15">
        <f>+'[1]форма 10'!E53</f>
        <v>0</v>
      </c>
      <c r="O75" s="146"/>
    </row>
    <row r="76" spans="1:15" s="14" customFormat="1" ht="45" customHeight="1" x14ac:dyDescent="0.25">
      <c r="A76" s="146"/>
      <c r="B76" s="146"/>
      <c r="C76" s="146" t="s">
        <v>114</v>
      </c>
      <c r="D76" s="15" t="s">
        <v>104</v>
      </c>
      <c r="E76" s="15" t="s">
        <v>31</v>
      </c>
      <c r="F76" s="35"/>
      <c r="G76" s="37"/>
      <c r="H76" s="35"/>
      <c r="I76" s="37">
        <f>+'[1]форма 10'!C46</f>
        <v>0</v>
      </c>
      <c r="J76" s="15" t="s">
        <v>17</v>
      </c>
      <c r="K76" s="15" t="s">
        <v>17</v>
      </c>
      <c r="L76" s="15" t="s">
        <v>17</v>
      </c>
      <c r="M76" s="15" t="s">
        <v>17</v>
      </c>
      <c r="N76" s="15">
        <f>+'[1]форма 10'!E48</f>
        <v>0</v>
      </c>
      <c r="O76" s="146"/>
    </row>
    <row r="77" spans="1:15" s="14" customFormat="1" ht="45" customHeight="1" x14ac:dyDescent="0.25">
      <c r="A77" s="146"/>
      <c r="B77" s="146"/>
      <c r="C77" s="146"/>
      <c r="D77" s="15" t="s">
        <v>105</v>
      </c>
      <c r="E77" s="15" t="s">
        <v>31</v>
      </c>
      <c r="F77" s="35"/>
      <c r="G77" s="37"/>
      <c r="H77" s="35"/>
      <c r="I77" s="37">
        <f>+'[1]форма 10'!E46</f>
        <v>0</v>
      </c>
      <c r="J77" s="15" t="s">
        <v>17</v>
      </c>
      <c r="K77" s="15" t="s">
        <v>17</v>
      </c>
      <c r="L77" s="15" t="s">
        <v>17</v>
      </c>
      <c r="M77" s="15" t="s">
        <v>17</v>
      </c>
      <c r="N77" s="15" t="s">
        <v>17</v>
      </c>
      <c r="O77" s="146"/>
    </row>
    <row r="78" spans="1:15" s="14" customFormat="1" ht="45" customHeight="1" x14ac:dyDescent="0.25">
      <c r="A78" s="146"/>
      <c r="B78" s="146"/>
      <c r="C78" s="146"/>
      <c r="D78" s="15" t="s">
        <v>106</v>
      </c>
      <c r="E78" s="15" t="s">
        <v>31</v>
      </c>
      <c r="F78" s="35"/>
      <c r="G78" s="37"/>
      <c r="H78" s="35"/>
      <c r="I78" s="37">
        <f>+'[1]форма 10'!E55</f>
        <v>0</v>
      </c>
      <c r="J78" s="15">
        <f>+'[1]форма 10'!A52</f>
        <v>0</v>
      </c>
      <c r="K78" s="15"/>
      <c r="L78" s="15">
        <f>+'[1]форма 10'!B52</f>
        <v>0</v>
      </c>
      <c r="M78" s="15">
        <f>+'[1]форма 10'!C52</f>
        <v>0</v>
      </c>
      <c r="N78" s="15">
        <f>+'[1]форма 10'!E56</f>
        <v>0</v>
      </c>
      <c r="O78" s="146"/>
    </row>
    <row r="79" spans="1:15" s="14" customFormat="1" ht="45" customHeight="1" x14ac:dyDescent="0.25">
      <c r="A79" s="146"/>
      <c r="B79" s="146"/>
      <c r="C79" s="146" t="s">
        <v>115</v>
      </c>
      <c r="D79" s="15" t="s">
        <v>104</v>
      </c>
      <c r="E79" s="15" t="s">
        <v>31</v>
      </c>
      <c r="F79" s="35"/>
      <c r="G79" s="37"/>
      <c r="H79" s="35"/>
      <c r="I79" s="37">
        <f>+'[1]форма 10'!C49</f>
        <v>0</v>
      </c>
      <c r="J79" s="15" t="s">
        <v>17</v>
      </c>
      <c r="K79" s="15" t="s">
        <v>17</v>
      </c>
      <c r="L79" s="15" t="s">
        <v>17</v>
      </c>
      <c r="M79" s="15" t="s">
        <v>17</v>
      </c>
      <c r="N79" s="15">
        <f>+'[1]форма 10'!E51</f>
        <v>0</v>
      </c>
      <c r="O79" s="146"/>
    </row>
    <row r="80" spans="1:15" s="14" customFormat="1" ht="45" customHeight="1" x14ac:dyDescent="0.25">
      <c r="A80" s="146"/>
      <c r="B80" s="146"/>
      <c r="C80" s="146"/>
      <c r="D80" s="15" t="s">
        <v>105</v>
      </c>
      <c r="E80" s="15" t="s">
        <v>31</v>
      </c>
      <c r="F80" s="35"/>
      <c r="G80" s="37"/>
      <c r="H80" s="35"/>
      <c r="I80" s="37">
        <f>+'[1]форма 10'!E49</f>
        <v>0</v>
      </c>
      <c r="J80" s="15" t="s">
        <v>17</v>
      </c>
      <c r="K80" s="15" t="s">
        <v>17</v>
      </c>
      <c r="L80" s="15" t="s">
        <v>17</v>
      </c>
      <c r="M80" s="15" t="s">
        <v>17</v>
      </c>
      <c r="N80" s="15" t="s">
        <v>17</v>
      </c>
      <c r="O80" s="146"/>
    </row>
    <row r="81" spans="1:15" s="14" customFormat="1" ht="45" customHeight="1" x14ac:dyDescent="0.25">
      <c r="A81" s="146"/>
      <c r="B81" s="146"/>
      <c r="C81" s="146"/>
      <c r="D81" s="15" t="s">
        <v>106</v>
      </c>
      <c r="E81" s="15" t="s">
        <v>31</v>
      </c>
      <c r="F81" s="35"/>
      <c r="G81" s="37"/>
      <c r="H81" s="35"/>
      <c r="I81" s="37">
        <f>+'[1]форма 10'!E58</f>
        <v>0</v>
      </c>
      <c r="J81" s="15">
        <f>+'[1]форма 10'!A55</f>
        <v>0</v>
      </c>
      <c r="K81" s="15"/>
      <c r="L81" s="15">
        <f>+'[1]форма 10'!B55</f>
        <v>0</v>
      </c>
      <c r="M81" s="15">
        <f>+'[1]форма 10'!C55</f>
        <v>0</v>
      </c>
      <c r="N81" s="15">
        <f>+'[1]форма 10'!E59</f>
        <v>0</v>
      </c>
      <c r="O81" s="146"/>
    </row>
    <row r="82" spans="1:15" s="14" customFormat="1" ht="45" customHeight="1" x14ac:dyDescent="0.25">
      <c r="A82" s="146"/>
      <c r="B82" s="146"/>
      <c r="C82" s="146" t="s">
        <v>116</v>
      </c>
      <c r="D82" s="15" t="s">
        <v>104</v>
      </c>
      <c r="E82" s="15" t="s">
        <v>31</v>
      </c>
      <c r="F82" s="35"/>
      <c r="G82" s="37"/>
      <c r="H82" s="35"/>
      <c r="I82" s="37">
        <f>+'[1]форма 10'!C52</f>
        <v>0</v>
      </c>
      <c r="J82" s="15" t="s">
        <v>17</v>
      </c>
      <c r="K82" s="15" t="s">
        <v>17</v>
      </c>
      <c r="L82" s="15" t="s">
        <v>17</v>
      </c>
      <c r="M82" s="15" t="s">
        <v>17</v>
      </c>
      <c r="N82" s="15">
        <f>+'[1]форма 10'!E54</f>
        <v>0</v>
      </c>
      <c r="O82" s="146"/>
    </row>
    <row r="83" spans="1:15" s="14" customFormat="1" ht="45" customHeight="1" x14ac:dyDescent="0.25">
      <c r="A83" s="146"/>
      <c r="B83" s="146"/>
      <c r="C83" s="146"/>
      <c r="D83" s="15" t="s">
        <v>105</v>
      </c>
      <c r="E83" s="15" t="s">
        <v>31</v>
      </c>
      <c r="F83" s="35"/>
      <c r="G83" s="37"/>
      <c r="H83" s="35"/>
      <c r="I83" s="37">
        <f>+'[1]форма 10'!E52</f>
        <v>0</v>
      </c>
      <c r="J83" s="15" t="s">
        <v>17</v>
      </c>
      <c r="K83" s="15" t="s">
        <v>17</v>
      </c>
      <c r="L83" s="15" t="s">
        <v>17</v>
      </c>
      <c r="M83" s="15" t="s">
        <v>17</v>
      </c>
      <c r="N83" s="15" t="s">
        <v>17</v>
      </c>
      <c r="O83" s="146"/>
    </row>
    <row r="84" spans="1:15" s="14" customFormat="1" ht="45" customHeight="1" x14ac:dyDescent="0.25">
      <c r="A84" s="146"/>
      <c r="B84" s="146"/>
      <c r="C84" s="146"/>
      <c r="D84" s="15" t="s">
        <v>106</v>
      </c>
      <c r="E84" s="15" t="s">
        <v>31</v>
      </c>
      <c r="F84" s="35"/>
      <c r="G84" s="37"/>
      <c r="H84" s="35"/>
      <c r="I84" s="37">
        <f>+'[1]форма 10'!E61</f>
        <v>0</v>
      </c>
      <c r="J84" s="15">
        <f>+'[1]форма 10'!A58</f>
        <v>0</v>
      </c>
      <c r="K84" s="15"/>
      <c r="L84" s="15">
        <f>+'[1]форма 10'!B58</f>
        <v>0</v>
      </c>
      <c r="M84" s="15">
        <f>+'[1]форма 10'!C58</f>
        <v>0</v>
      </c>
      <c r="N84" s="15">
        <f>+'[1]форма 10'!E62</f>
        <v>0</v>
      </c>
      <c r="O84" s="146"/>
    </row>
    <row r="85" spans="1:15" s="14" customFormat="1" ht="45" customHeight="1" x14ac:dyDescent="0.25">
      <c r="A85" s="146"/>
      <c r="B85" s="146"/>
      <c r="C85" s="146" t="s">
        <v>117</v>
      </c>
      <c r="D85" s="15" t="s">
        <v>104</v>
      </c>
      <c r="E85" s="15" t="s">
        <v>31</v>
      </c>
      <c r="F85" s="35"/>
      <c r="G85" s="37"/>
      <c r="H85" s="35"/>
      <c r="I85" s="37">
        <f>+'[1]форма 10'!C55</f>
        <v>0</v>
      </c>
      <c r="J85" s="15" t="s">
        <v>17</v>
      </c>
      <c r="K85" s="15" t="s">
        <v>17</v>
      </c>
      <c r="L85" s="15" t="s">
        <v>17</v>
      </c>
      <c r="M85" s="15" t="s">
        <v>17</v>
      </c>
      <c r="N85" s="15">
        <f>+'[1]форма 10'!E57</f>
        <v>0</v>
      </c>
      <c r="O85" s="146"/>
    </row>
    <row r="86" spans="1:15" s="14" customFormat="1" ht="45" customHeight="1" x14ac:dyDescent="0.25">
      <c r="A86" s="146"/>
      <c r="B86" s="146"/>
      <c r="C86" s="146"/>
      <c r="D86" s="15" t="s">
        <v>105</v>
      </c>
      <c r="E86" s="15" t="s">
        <v>31</v>
      </c>
      <c r="F86" s="35"/>
      <c r="G86" s="37"/>
      <c r="H86" s="35"/>
      <c r="I86" s="37">
        <f>+'[1]форма 10'!E55</f>
        <v>0</v>
      </c>
      <c r="J86" s="15" t="s">
        <v>17</v>
      </c>
      <c r="K86" s="15" t="s">
        <v>17</v>
      </c>
      <c r="L86" s="15" t="s">
        <v>17</v>
      </c>
      <c r="M86" s="15" t="s">
        <v>17</v>
      </c>
      <c r="N86" s="15" t="s">
        <v>17</v>
      </c>
      <c r="O86" s="146"/>
    </row>
    <row r="87" spans="1:15" s="14" customFormat="1" ht="45" customHeight="1" x14ac:dyDescent="0.25">
      <c r="A87" s="146"/>
      <c r="B87" s="146"/>
      <c r="C87" s="146"/>
      <c r="D87" s="15" t="s">
        <v>106</v>
      </c>
      <c r="E87" s="15" t="s">
        <v>31</v>
      </c>
      <c r="F87" s="35"/>
      <c r="G87" s="37"/>
      <c r="H87" s="35"/>
      <c r="I87" s="37">
        <f>+'[1]форма 10'!E64</f>
        <v>0</v>
      </c>
      <c r="J87" s="15">
        <f>+'[1]форма 10'!A61</f>
        <v>0</v>
      </c>
      <c r="K87" s="15"/>
      <c r="L87" s="15">
        <f>+'[1]форма 10'!B61</f>
        <v>0</v>
      </c>
      <c r="M87" s="15">
        <f>+'[1]форма 10'!C61</f>
        <v>0</v>
      </c>
      <c r="N87" s="15">
        <f>+'[1]форма 10'!E65</f>
        <v>0</v>
      </c>
      <c r="O87" s="146"/>
    </row>
    <row r="88" spans="1:15" s="14" customFormat="1" ht="45" customHeight="1" x14ac:dyDescent="0.25">
      <c r="A88" s="146"/>
      <c r="B88" s="146"/>
      <c r="C88" s="146" t="s">
        <v>118</v>
      </c>
      <c r="D88" s="15" t="s">
        <v>104</v>
      </c>
      <c r="E88" s="15" t="s">
        <v>31</v>
      </c>
      <c r="F88" s="35"/>
      <c r="G88" s="37"/>
      <c r="H88" s="35"/>
      <c r="I88" s="37">
        <f>+'[1]форма 10'!C58</f>
        <v>0</v>
      </c>
      <c r="J88" s="15" t="s">
        <v>17</v>
      </c>
      <c r="K88" s="15" t="s">
        <v>17</v>
      </c>
      <c r="L88" s="15" t="s">
        <v>17</v>
      </c>
      <c r="M88" s="15" t="s">
        <v>17</v>
      </c>
      <c r="N88" s="15">
        <f>+'[1]форма 10'!E60</f>
        <v>0</v>
      </c>
      <c r="O88" s="146"/>
    </row>
    <row r="89" spans="1:15" s="14" customFormat="1" ht="45" customHeight="1" x14ac:dyDescent="0.25">
      <c r="A89" s="146"/>
      <c r="B89" s="146"/>
      <c r="C89" s="146"/>
      <c r="D89" s="15" t="s">
        <v>105</v>
      </c>
      <c r="E89" s="15" t="s">
        <v>31</v>
      </c>
      <c r="F89" s="35"/>
      <c r="G89" s="37"/>
      <c r="H89" s="35"/>
      <c r="I89" s="37">
        <f>+'[1]форма 10'!E58</f>
        <v>0</v>
      </c>
      <c r="J89" s="15" t="s">
        <v>17</v>
      </c>
      <c r="K89" s="15" t="s">
        <v>17</v>
      </c>
      <c r="L89" s="15" t="s">
        <v>17</v>
      </c>
      <c r="M89" s="15" t="s">
        <v>17</v>
      </c>
      <c r="N89" s="15" t="s">
        <v>17</v>
      </c>
      <c r="O89" s="146"/>
    </row>
    <row r="90" spans="1:15" s="14" customFormat="1" ht="45" customHeight="1" x14ac:dyDescent="0.25">
      <c r="A90" s="146"/>
      <c r="B90" s="146"/>
      <c r="C90" s="146"/>
      <c r="D90" s="15" t="s">
        <v>106</v>
      </c>
      <c r="E90" s="15" t="s">
        <v>31</v>
      </c>
      <c r="F90" s="35"/>
      <c r="G90" s="37"/>
      <c r="H90" s="35"/>
      <c r="I90" s="37">
        <f>+'[1]форма 10'!E67</f>
        <v>0</v>
      </c>
      <c r="J90" s="15">
        <f>+'[1]форма 10'!A64</f>
        <v>0</v>
      </c>
      <c r="K90" s="15"/>
      <c r="L90" s="15">
        <f>+'[1]форма 10'!B64</f>
        <v>0</v>
      </c>
      <c r="M90" s="15">
        <f>+'[1]форма 10'!C64</f>
        <v>0</v>
      </c>
      <c r="N90" s="15">
        <f>+'[1]форма 10'!E68</f>
        <v>0</v>
      </c>
      <c r="O90" s="146"/>
    </row>
    <row r="91" spans="1:15" s="14" customFormat="1" ht="45" customHeight="1" x14ac:dyDescent="0.25">
      <c r="A91" s="146"/>
      <c r="B91" s="146"/>
      <c r="C91" s="146" t="s">
        <v>119</v>
      </c>
      <c r="D91" s="15" t="s">
        <v>104</v>
      </c>
      <c r="E91" s="15" t="s">
        <v>31</v>
      </c>
      <c r="F91" s="35"/>
      <c r="G91" s="37"/>
      <c r="H91" s="35"/>
      <c r="I91" s="37">
        <f>+'[1]форма 10'!C61</f>
        <v>0</v>
      </c>
      <c r="J91" s="15" t="s">
        <v>17</v>
      </c>
      <c r="K91" s="15" t="s">
        <v>17</v>
      </c>
      <c r="L91" s="15" t="s">
        <v>17</v>
      </c>
      <c r="M91" s="15" t="s">
        <v>17</v>
      </c>
      <c r="N91" s="15">
        <f>+'[1]форма 10'!E63</f>
        <v>0</v>
      </c>
      <c r="O91" s="146"/>
    </row>
    <row r="92" spans="1:15" s="14" customFormat="1" ht="45" customHeight="1" x14ac:dyDescent="0.25">
      <c r="A92" s="146"/>
      <c r="B92" s="146"/>
      <c r="C92" s="146"/>
      <c r="D92" s="15" t="s">
        <v>105</v>
      </c>
      <c r="E92" s="15" t="s">
        <v>31</v>
      </c>
      <c r="F92" s="35"/>
      <c r="G92" s="37"/>
      <c r="H92" s="35"/>
      <c r="I92" s="37">
        <f>+'[1]форма 10'!E61</f>
        <v>0</v>
      </c>
      <c r="J92" s="15" t="s">
        <v>17</v>
      </c>
      <c r="K92" s="15" t="s">
        <v>17</v>
      </c>
      <c r="L92" s="15" t="s">
        <v>17</v>
      </c>
      <c r="M92" s="15" t="s">
        <v>17</v>
      </c>
      <c r="N92" s="15" t="s">
        <v>17</v>
      </c>
      <c r="O92" s="146"/>
    </row>
    <row r="93" spans="1:15" s="14" customFormat="1" ht="45" customHeight="1" x14ac:dyDescent="0.25">
      <c r="A93" s="146"/>
      <c r="B93" s="146"/>
      <c r="C93" s="146"/>
      <c r="D93" s="15" t="s">
        <v>106</v>
      </c>
      <c r="E93" s="15" t="s">
        <v>31</v>
      </c>
      <c r="F93" s="35"/>
      <c r="G93" s="37"/>
      <c r="H93" s="35"/>
      <c r="I93" s="37">
        <f>+'[1]форма 10'!E70</f>
        <v>0</v>
      </c>
      <c r="J93" s="15">
        <f>+'[1]форма 10'!A67</f>
        <v>0</v>
      </c>
      <c r="K93" s="15"/>
      <c r="L93" s="15">
        <f>+'[1]форма 10'!B67</f>
        <v>0</v>
      </c>
      <c r="M93" s="15">
        <f>+'[1]форма 10'!C67</f>
        <v>0</v>
      </c>
      <c r="N93" s="15">
        <f>+'[1]форма 10'!E71</f>
        <v>0</v>
      </c>
      <c r="O93" s="146"/>
    </row>
    <row r="94" spans="1:15" s="14" customFormat="1" ht="45" customHeight="1" x14ac:dyDescent="0.25">
      <c r="A94" s="146"/>
      <c r="B94" s="146"/>
      <c r="C94" s="146" t="s">
        <v>120</v>
      </c>
      <c r="D94" s="15" t="s">
        <v>104</v>
      </c>
      <c r="E94" s="15" t="s">
        <v>31</v>
      </c>
      <c r="F94" s="35"/>
      <c r="G94" s="37"/>
      <c r="H94" s="35"/>
      <c r="I94" s="37">
        <f>+'[1]форма 10'!C64</f>
        <v>0</v>
      </c>
      <c r="J94" s="15" t="s">
        <v>17</v>
      </c>
      <c r="K94" s="15" t="s">
        <v>17</v>
      </c>
      <c r="L94" s="15" t="s">
        <v>17</v>
      </c>
      <c r="M94" s="15" t="s">
        <v>17</v>
      </c>
      <c r="N94" s="15">
        <f>+'[1]форма 10'!E66</f>
        <v>0</v>
      </c>
      <c r="O94" s="146"/>
    </row>
    <row r="95" spans="1:15" s="14" customFormat="1" ht="45" customHeight="1" x14ac:dyDescent="0.25">
      <c r="A95" s="146"/>
      <c r="B95" s="146"/>
      <c r="C95" s="146"/>
      <c r="D95" s="15" t="s">
        <v>105</v>
      </c>
      <c r="E95" s="15" t="s">
        <v>31</v>
      </c>
      <c r="F95" s="35"/>
      <c r="G95" s="37"/>
      <c r="H95" s="35"/>
      <c r="I95" s="37">
        <f>+'[1]форма 10'!E64</f>
        <v>0</v>
      </c>
      <c r="J95" s="15" t="s">
        <v>17</v>
      </c>
      <c r="K95" s="15" t="s">
        <v>17</v>
      </c>
      <c r="L95" s="15" t="s">
        <v>17</v>
      </c>
      <c r="M95" s="15" t="s">
        <v>17</v>
      </c>
      <c r="N95" s="15" t="s">
        <v>17</v>
      </c>
      <c r="O95" s="146"/>
    </row>
    <row r="96" spans="1:15" s="14" customFormat="1" ht="45" customHeight="1" x14ac:dyDescent="0.25">
      <c r="A96" s="146"/>
      <c r="B96" s="146"/>
      <c r="C96" s="146"/>
      <c r="D96" s="15" t="s">
        <v>106</v>
      </c>
      <c r="E96" s="15" t="s">
        <v>31</v>
      </c>
      <c r="F96" s="35"/>
      <c r="G96" s="37"/>
      <c r="H96" s="35"/>
      <c r="I96" s="37">
        <f>+'[1]форма 10'!E73</f>
        <v>0</v>
      </c>
      <c r="J96" s="15">
        <f>+'[1]форма 10'!A70</f>
        <v>0</v>
      </c>
      <c r="K96" s="15"/>
      <c r="L96" s="15">
        <f>+'[1]форма 10'!B70</f>
        <v>0</v>
      </c>
      <c r="M96" s="15">
        <f>+'[1]форма 10'!C70</f>
        <v>0</v>
      </c>
      <c r="N96" s="15">
        <f>+'[1]форма 10'!E74</f>
        <v>0</v>
      </c>
      <c r="O96" s="146"/>
    </row>
    <row r="97" spans="1:15" s="14" customFormat="1" ht="45" customHeight="1" x14ac:dyDescent="0.25">
      <c r="A97" s="146"/>
      <c r="B97" s="146"/>
      <c r="C97" s="146" t="s">
        <v>121</v>
      </c>
      <c r="D97" s="15" t="s">
        <v>104</v>
      </c>
      <c r="E97" s="15" t="s">
        <v>31</v>
      </c>
      <c r="F97" s="35"/>
      <c r="G97" s="37"/>
      <c r="H97" s="35"/>
      <c r="I97" s="37">
        <f>+'[1]форма 10'!C67</f>
        <v>0</v>
      </c>
      <c r="J97" s="15" t="s">
        <v>17</v>
      </c>
      <c r="K97" s="15" t="s">
        <v>17</v>
      </c>
      <c r="L97" s="15" t="s">
        <v>17</v>
      </c>
      <c r="M97" s="15" t="s">
        <v>17</v>
      </c>
      <c r="N97" s="15">
        <f>+'[1]форма 10'!E69</f>
        <v>0</v>
      </c>
      <c r="O97" s="146"/>
    </row>
    <row r="98" spans="1:15" s="14" customFormat="1" ht="45" customHeight="1" x14ac:dyDescent="0.25">
      <c r="A98" s="146"/>
      <c r="B98" s="146"/>
      <c r="C98" s="146"/>
      <c r="D98" s="15" t="s">
        <v>105</v>
      </c>
      <c r="E98" s="15" t="s">
        <v>31</v>
      </c>
      <c r="F98" s="35"/>
      <c r="G98" s="37"/>
      <c r="H98" s="35"/>
      <c r="I98" s="37">
        <f>+'[1]форма 10'!E67</f>
        <v>0</v>
      </c>
      <c r="J98" s="15" t="s">
        <v>17</v>
      </c>
      <c r="K98" s="15" t="s">
        <v>17</v>
      </c>
      <c r="L98" s="15" t="s">
        <v>17</v>
      </c>
      <c r="M98" s="15" t="s">
        <v>17</v>
      </c>
      <c r="N98" s="15" t="s">
        <v>17</v>
      </c>
      <c r="O98" s="146"/>
    </row>
    <row r="99" spans="1:15" s="14" customFormat="1" ht="45" customHeight="1" x14ac:dyDescent="0.25">
      <c r="A99" s="146"/>
      <c r="B99" s="146"/>
      <c r="C99" s="146"/>
      <c r="D99" s="15" t="s">
        <v>106</v>
      </c>
      <c r="E99" s="15" t="s">
        <v>31</v>
      </c>
      <c r="F99" s="35"/>
      <c r="G99" s="37"/>
      <c r="H99" s="35"/>
      <c r="I99" s="37">
        <f>+'[1]форма 10'!E76</f>
        <v>0</v>
      </c>
      <c r="J99" s="15">
        <f>+'[1]форма 10'!A73</f>
        <v>0</v>
      </c>
      <c r="K99" s="15"/>
      <c r="L99" s="15">
        <f>+'[1]форма 10'!B73</f>
        <v>0</v>
      </c>
      <c r="M99" s="15">
        <f>+'[1]форма 10'!C73</f>
        <v>0</v>
      </c>
      <c r="N99" s="15">
        <f>+'[1]форма 10'!E77</f>
        <v>0</v>
      </c>
      <c r="O99" s="146"/>
    </row>
    <row r="100" spans="1:15" s="14" customFormat="1" ht="45" customHeight="1" x14ac:dyDescent="0.25">
      <c r="A100" s="146"/>
      <c r="B100" s="146"/>
      <c r="C100" s="146" t="s">
        <v>122</v>
      </c>
      <c r="D100" s="15" t="s">
        <v>104</v>
      </c>
      <c r="E100" s="15" t="s">
        <v>31</v>
      </c>
      <c r="F100" s="35"/>
      <c r="G100" s="37"/>
      <c r="H100" s="35"/>
      <c r="I100" s="37">
        <f>+'[1]форма 10'!C70</f>
        <v>0</v>
      </c>
      <c r="J100" s="15" t="s">
        <v>17</v>
      </c>
      <c r="K100" s="15" t="s">
        <v>17</v>
      </c>
      <c r="L100" s="15" t="s">
        <v>17</v>
      </c>
      <c r="M100" s="15" t="s">
        <v>17</v>
      </c>
      <c r="N100" s="15">
        <f>+'[1]форма 10'!E72</f>
        <v>0</v>
      </c>
      <c r="O100" s="146"/>
    </row>
    <row r="101" spans="1:15" s="14" customFormat="1" ht="45" customHeight="1" x14ac:dyDescent="0.25">
      <c r="A101" s="146"/>
      <c r="B101" s="146"/>
      <c r="C101" s="146"/>
      <c r="D101" s="15" t="s">
        <v>105</v>
      </c>
      <c r="E101" s="15" t="s">
        <v>31</v>
      </c>
      <c r="F101" s="35"/>
      <c r="G101" s="37"/>
      <c r="H101" s="35"/>
      <c r="I101" s="37">
        <f>+'[1]форма 10'!E70</f>
        <v>0</v>
      </c>
      <c r="J101" s="15" t="s">
        <v>17</v>
      </c>
      <c r="K101" s="15" t="s">
        <v>17</v>
      </c>
      <c r="L101" s="15" t="s">
        <v>17</v>
      </c>
      <c r="M101" s="15" t="s">
        <v>17</v>
      </c>
      <c r="N101" s="15" t="s">
        <v>17</v>
      </c>
      <c r="O101" s="146"/>
    </row>
    <row r="102" spans="1:15" s="14" customFormat="1" ht="45" customHeight="1" x14ac:dyDescent="0.25">
      <c r="A102" s="146"/>
      <c r="B102" s="146"/>
      <c r="C102" s="146"/>
      <c r="D102" s="15" t="s">
        <v>106</v>
      </c>
      <c r="E102" s="15" t="s">
        <v>31</v>
      </c>
      <c r="F102" s="35"/>
      <c r="G102" s="37"/>
      <c r="H102" s="35"/>
      <c r="I102" s="37">
        <f>+'[1]форма 10'!E79</f>
        <v>0</v>
      </c>
      <c r="J102" s="15">
        <f>+'[1]форма 10'!A76</f>
        <v>0</v>
      </c>
      <c r="K102" s="15"/>
      <c r="L102" s="15">
        <f>+'[1]форма 10'!B76</f>
        <v>0</v>
      </c>
      <c r="M102" s="15">
        <f>+'[1]форма 10'!C76</f>
        <v>0</v>
      </c>
      <c r="N102" s="15">
        <f>+'[1]форма 10'!E80</f>
        <v>0</v>
      </c>
      <c r="O102" s="146"/>
    </row>
    <row r="103" spans="1:15" s="14" customFormat="1" ht="45" customHeight="1" x14ac:dyDescent="0.25">
      <c r="A103" s="146"/>
      <c r="B103" s="146"/>
      <c r="C103" s="146" t="s">
        <v>123</v>
      </c>
      <c r="D103" s="15" t="s">
        <v>104</v>
      </c>
      <c r="E103" s="15" t="s">
        <v>31</v>
      </c>
      <c r="F103" s="35"/>
      <c r="G103" s="37"/>
      <c r="H103" s="35"/>
      <c r="I103" s="37">
        <f>+'[1]форма 10'!C73</f>
        <v>0</v>
      </c>
      <c r="J103" s="15" t="s">
        <v>17</v>
      </c>
      <c r="K103" s="15" t="s">
        <v>17</v>
      </c>
      <c r="L103" s="15" t="s">
        <v>17</v>
      </c>
      <c r="M103" s="15" t="s">
        <v>17</v>
      </c>
      <c r="N103" s="15">
        <f>+'[1]форма 10'!E75</f>
        <v>0</v>
      </c>
      <c r="O103" s="146"/>
    </row>
    <row r="104" spans="1:15" s="14" customFormat="1" ht="45" customHeight="1" x14ac:dyDescent="0.25">
      <c r="A104" s="146"/>
      <c r="B104" s="146"/>
      <c r="C104" s="146"/>
      <c r="D104" s="15" t="s">
        <v>105</v>
      </c>
      <c r="E104" s="15" t="s">
        <v>31</v>
      </c>
      <c r="F104" s="35"/>
      <c r="G104" s="37"/>
      <c r="H104" s="35"/>
      <c r="I104" s="37">
        <f>+'[1]форма 10'!E73</f>
        <v>0</v>
      </c>
      <c r="J104" s="15" t="s">
        <v>17</v>
      </c>
      <c r="K104" s="15" t="s">
        <v>17</v>
      </c>
      <c r="L104" s="15" t="s">
        <v>17</v>
      </c>
      <c r="M104" s="15" t="s">
        <v>17</v>
      </c>
      <c r="N104" s="15" t="s">
        <v>17</v>
      </c>
      <c r="O104" s="146"/>
    </row>
    <row r="105" spans="1:15" s="14" customFormat="1" ht="45" customHeight="1" x14ac:dyDescent="0.25">
      <c r="A105" s="146"/>
      <c r="B105" s="146"/>
      <c r="C105" s="146"/>
      <c r="D105" s="15" t="s">
        <v>106</v>
      </c>
      <c r="E105" s="15" t="s">
        <v>31</v>
      </c>
      <c r="F105" s="35"/>
      <c r="G105" s="37"/>
      <c r="H105" s="35"/>
      <c r="I105" s="37">
        <f>+'[1]форма 10'!E82</f>
        <v>0</v>
      </c>
      <c r="J105" s="15">
        <f>+'[1]форма 10'!A79</f>
        <v>0</v>
      </c>
      <c r="K105" s="15"/>
      <c r="L105" s="15">
        <f>+'[1]форма 10'!B79</f>
        <v>0</v>
      </c>
      <c r="M105" s="15">
        <f>+'[1]форма 10'!C79</f>
        <v>0</v>
      </c>
      <c r="N105" s="15">
        <f>+'[1]форма 10'!E83</f>
        <v>0</v>
      </c>
      <c r="O105" s="146"/>
    </row>
    <row r="106" spans="1:15" s="14" customFormat="1" ht="45" customHeight="1" x14ac:dyDescent="0.25">
      <c r="A106" s="146"/>
      <c r="B106" s="146"/>
      <c r="C106" s="146" t="s">
        <v>124</v>
      </c>
      <c r="D106" s="15" t="s">
        <v>104</v>
      </c>
      <c r="E106" s="15" t="s">
        <v>31</v>
      </c>
      <c r="F106" s="35"/>
      <c r="G106" s="37"/>
      <c r="H106" s="35"/>
      <c r="I106" s="37">
        <f>+'[1]форма 10'!C76</f>
        <v>0</v>
      </c>
      <c r="J106" s="15" t="s">
        <v>17</v>
      </c>
      <c r="K106" s="15" t="s">
        <v>17</v>
      </c>
      <c r="L106" s="15" t="s">
        <v>17</v>
      </c>
      <c r="M106" s="15" t="s">
        <v>17</v>
      </c>
      <c r="N106" s="15">
        <f>+'[1]форма 10'!E78</f>
        <v>0</v>
      </c>
      <c r="O106" s="146"/>
    </row>
    <row r="107" spans="1:15" s="14" customFormat="1" ht="45" customHeight="1" x14ac:dyDescent="0.25">
      <c r="A107" s="146"/>
      <c r="B107" s="146"/>
      <c r="C107" s="146"/>
      <c r="D107" s="15" t="s">
        <v>105</v>
      </c>
      <c r="E107" s="15" t="s">
        <v>31</v>
      </c>
      <c r="F107" s="35"/>
      <c r="G107" s="37"/>
      <c r="H107" s="35"/>
      <c r="I107" s="37">
        <f>+'[1]форма 10'!E76</f>
        <v>0</v>
      </c>
      <c r="J107" s="15" t="s">
        <v>17</v>
      </c>
      <c r="K107" s="15" t="s">
        <v>17</v>
      </c>
      <c r="L107" s="15" t="s">
        <v>17</v>
      </c>
      <c r="M107" s="15" t="s">
        <v>17</v>
      </c>
      <c r="N107" s="15" t="s">
        <v>17</v>
      </c>
      <c r="O107" s="146"/>
    </row>
    <row r="108" spans="1:15" s="14" customFormat="1" ht="45" customHeight="1" x14ac:dyDescent="0.25">
      <c r="A108" s="146"/>
      <c r="B108" s="146"/>
      <c r="C108" s="146"/>
      <c r="D108" s="15" t="s">
        <v>106</v>
      </c>
      <c r="E108" s="15" t="s">
        <v>31</v>
      </c>
      <c r="F108" s="35"/>
      <c r="G108" s="37"/>
      <c r="H108" s="35"/>
      <c r="I108" s="37">
        <f>+'[1]форма 10'!E85</f>
        <v>0</v>
      </c>
      <c r="J108" s="15">
        <f>+'[1]форма 10'!A82</f>
        <v>0</v>
      </c>
      <c r="K108" s="15"/>
      <c r="L108" s="15">
        <f>+'[1]форма 10'!B82</f>
        <v>0</v>
      </c>
      <c r="M108" s="15">
        <f>+'[1]форма 10'!C82</f>
        <v>0</v>
      </c>
      <c r="N108" s="15">
        <f>+'[1]форма 10'!E86</f>
        <v>0</v>
      </c>
      <c r="O108" s="146"/>
    </row>
    <row r="109" spans="1:15" s="14" customFormat="1" ht="45" customHeight="1" x14ac:dyDescent="0.25">
      <c r="A109" s="146"/>
      <c r="B109" s="146"/>
      <c r="C109" s="146" t="s">
        <v>38</v>
      </c>
      <c r="D109" s="15" t="s">
        <v>104</v>
      </c>
      <c r="E109" s="15" t="s">
        <v>31</v>
      </c>
      <c r="F109" s="35"/>
      <c r="G109" s="37"/>
      <c r="H109" s="35"/>
      <c r="I109" s="37">
        <f>+'[1]форма 10'!C79</f>
        <v>0</v>
      </c>
      <c r="J109" s="15" t="s">
        <v>17</v>
      </c>
      <c r="K109" s="15" t="s">
        <v>17</v>
      </c>
      <c r="L109" s="15" t="s">
        <v>17</v>
      </c>
      <c r="M109" s="15" t="s">
        <v>17</v>
      </c>
      <c r="N109" s="15">
        <f>+'[1]форма 10'!E81</f>
        <v>0</v>
      </c>
      <c r="O109" s="146"/>
    </row>
    <row r="110" spans="1:15" s="14" customFormat="1" ht="45" customHeight="1" x14ac:dyDescent="0.25">
      <c r="A110" s="146"/>
      <c r="B110" s="146"/>
      <c r="C110" s="146"/>
      <c r="D110" s="15" t="s">
        <v>105</v>
      </c>
      <c r="E110" s="15" t="s">
        <v>31</v>
      </c>
      <c r="F110" s="35"/>
      <c r="G110" s="37"/>
      <c r="H110" s="35"/>
      <c r="I110" s="37">
        <f>+'[1]форма 10'!E79</f>
        <v>0</v>
      </c>
      <c r="J110" s="15" t="s">
        <v>17</v>
      </c>
      <c r="K110" s="15" t="s">
        <v>17</v>
      </c>
      <c r="L110" s="15" t="s">
        <v>17</v>
      </c>
      <c r="M110" s="15" t="s">
        <v>17</v>
      </c>
      <c r="N110" s="15" t="s">
        <v>17</v>
      </c>
      <c r="O110" s="146"/>
    </row>
    <row r="111" spans="1:15" s="14" customFormat="1" ht="45" customHeight="1" x14ac:dyDescent="0.25">
      <c r="A111" s="146"/>
      <c r="B111" s="146"/>
      <c r="C111" s="146"/>
      <c r="D111" s="15" t="s">
        <v>106</v>
      </c>
      <c r="E111" s="15" t="s">
        <v>31</v>
      </c>
      <c r="F111" s="35"/>
      <c r="G111" s="37"/>
      <c r="H111" s="35"/>
      <c r="I111" s="37">
        <f>+'[1]форма 10'!E88</f>
        <v>0</v>
      </c>
      <c r="J111" s="15">
        <f>+'[1]форма 10'!A85</f>
        <v>0</v>
      </c>
      <c r="K111" s="15"/>
      <c r="L111" s="15">
        <f>+'[1]форма 10'!B85</f>
        <v>0</v>
      </c>
      <c r="M111" s="15">
        <f>+'[1]форма 10'!C85</f>
        <v>0</v>
      </c>
      <c r="N111" s="15">
        <f>+'[1]форма 10'!E89</f>
        <v>0</v>
      </c>
      <c r="O111" s="146"/>
    </row>
    <row r="112" spans="1:15" s="14" customFormat="1" ht="45" customHeight="1" x14ac:dyDescent="0.25">
      <c r="A112" s="146"/>
      <c r="B112" s="146"/>
      <c r="C112" s="146" t="s">
        <v>125</v>
      </c>
      <c r="D112" s="15" t="s">
        <v>104</v>
      </c>
      <c r="E112" s="15" t="s">
        <v>31</v>
      </c>
      <c r="F112" s="35"/>
      <c r="G112" s="37"/>
      <c r="H112" s="35"/>
      <c r="I112" s="37">
        <f>+'[1]форма 10'!C82</f>
        <v>0</v>
      </c>
      <c r="J112" s="15" t="s">
        <v>17</v>
      </c>
      <c r="K112" s="15" t="s">
        <v>17</v>
      </c>
      <c r="L112" s="15" t="s">
        <v>17</v>
      </c>
      <c r="M112" s="15" t="s">
        <v>17</v>
      </c>
      <c r="N112" s="15">
        <f>+'[1]форма 10'!E84</f>
        <v>0</v>
      </c>
      <c r="O112" s="146"/>
    </row>
    <row r="113" spans="1:15" s="14" customFormat="1" ht="45" customHeight="1" x14ac:dyDescent="0.25">
      <c r="A113" s="146"/>
      <c r="B113" s="146"/>
      <c r="C113" s="146"/>
      <c r="D113" s="15" t="s">
        <v>105</v>
      </c>
      <c r="E113" s="15" t="s">
        <v>31</v>
      </c>
      <c r="F113" s="35"/>
      <c r="G113" s="37"/>
      <c r="H113" s="35"/>
      <c r="I113" s="37">
        <f>+'[1]форма 10'!E82</f>
        <v>0</v>
      </c>
      <c r="J113" s="15" t="s">
        <v>17</v>
      </c>
      <c r="K113" s="15" t="s">
        <v>17</v>
      </c>
      <c r="L113" s="15" t="s">
        <v>17</v>
      </c>
      <c r="M113" s="15" t="s">
        <v>17</v>
      </c>
      <c r="N113" s="15" t="s">
        <v>17</v>
      </c>
      <c r="O113" s="146"/>
    </row>
    <row r="114" spans="1:15" s="14" customFormat="1" ht="48.75" customHeight="1" x14ac:dyDescent="0.25">
      <c r="A114" s="146"/>
      <c r="B114" s="146"/>
      <c r="C114" s="146"/>
      <c r="D114" s="15" t="s">
        <v>106</v>
      </c>
      <c r="E114" s="15" t="s">
        <v>31</v>
      </c>
      <c r="F114" s="35"/>
      <c r="G114" s="37"/>
      <c r="H114" s="35"/>
      <c r="I114" s="37">
        <f>+'[1]форма 10'!E91</f>
        <v>0</v>
      </c>
      <c r="J114" s="15">
        <f>+'[1]форма 10'!A88</f>
        <v>0</v>
      </c>
      <c r="K114" s="15"/>
      <c r="L114" s="15">
        <f>+'[1]форма 10'!B88</f>
        <v>0</v>
      </c>
      <c r="M114" s="15">
        <f>+'[1]форма 10'!C88</f>
        <v>0</v>
      </c>
      <c r="N114" s="15">
        <f>+'[1]форма 10'!E92</f>
        <v>0</v>
      </c>
      <c r="O114" s="146"/>
    </row>
    <row r="115" spans="1:15" s="14" customFormat="1" ht="147.75" customHeight="1" x14ac:dyDescent="0.25">
      <c r="A115" s="15" t="s">
        <v>126</v>
      </c>
      <c r="B115" s="15" t="s">
        <v>127</v>
      </c>
      <c r="C115" s="15" t="s">
        <v>128</v>
      </c>
      <c r="D115" s="15" t="s">
        <v>129</v>
      </c>
      <c r="E115" s="15" t="s">
        <v>66</v>
      </c>
      <c r="F115" s="35"/>
      <c r="G115" s="37" t="s">
        <v>67</v>
      </c>
      <c r="H115" s="35"/>
      <c r="I115" s="37" t="str">
        <f>+'[1]форма 11'!E9</f>
        <v>нет</v>
      </c>
      <c r="J115" s="15" t="s">
        <v>17</v>
      </c>
      <c r="K115" s="15" t="s">
        <v>17</v>
      </c>
      <c r="L115" s="15" t="s">
        <v>17</v>
      </c>
      <c r="M115" s="15" t="s">
        <v>17</v>
      </c>
      <c r="N115" s="15">
        <f>+'[1]форма 11'!E10</f>
        <v>0</v>
      </c>
      <c r="O115" s="15" t="s">
        <v>41</v>
      </c>
    </row>
    <row r="116" spans="1:15" s="14" customFormat="1" ht="15.75" customHeight="1" x14ac:dyDescent="0.25">
      <c r="A116" s="140" t="s">
        <v>130</v>
      </c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2"/>
    </row>
    <row r="117" spans="1:15" s="14" customFormat="1" ht="103.5" customHeight="1" x14ac:dyDescent="0.25">
      <c r="A117" s="146" t="s">
        <v>131</v>
      </c>
      <c r="B117" s="146" t="s">
        <v>132</v>
      </c>
      <c r="C117" s="15" t="s">
        <v>133</v>
      </c>
      <c r="D117" s="15" t="s">
        <v>134</v>
      </c>
      <c r="E117" s="15" t="s">
        <v>96</v>
      </c>
      <c r="F117" s="35"/>
      <c r="G117" s="37">
        <v>100</v>
      </c>
      <c r="H117" s="35"/>
      <c r="I117" s="37" t="e">
        <f>+(I118+I120+I122+I124)/(I119+I121+I123+I125)</f>
        <v>#DIV/0!</v>
      </c>
      <c r="J117" s="15" t="s">
        <v>17</v>
      </c>
      <c r="K117" s="15" t="s">
        <v>17</v>
      </c>
      <c r="L117" s="15" t="s">
        <v>17</v>
      </c>
      <c r="M117" s="15" t="s">
        <v>17</v>
      </c>
      <c r="N117" s="15" t="s">
        <v>17</v>
      </c>
      <c r="O117" s="146" t="s">
        <v>41</v>
      </c>
    </row>
    <row r="118" spans="1:15" s="14" customFormat="1" ht="36" customHeight="1" x14ac:dyDescent="0.25">
      <c r="A118" s="146"/>
      <c r="B118" s="146"/>
      <c r="C118" s="146" t="s">
        <v>109</v>
      </c>
      <c r="D118" s="15" t="s">
        <v>135</v>
      </c>
      <c r="E118" s="15" t="s">
        <v>136</v>
      </c>
      <c r="F118" s="35"/>
      <c r="G118" s="37"/>
      <c r="H118" s="35"/>
      <c r="I118" s="37">
        <f>+'[1]форма 12'!F9</f>
        <v>0</v>
      </c>
      <c r="J118" s="15" t="s">
        <v>17</v>
      </c>
      <c r="K118" s="15" t="s">
        <v>17</v>
      </c>
      <c r="L118" s="15" t="s">
        <v>17</v>
      </c>
      <c r="M118" s="15" t="s">
        <v>17</v>
      </c>
      <c r="N118" s="15" t="e">
        <f>+'[1]форма 12'!F10:G10</f>
        <v>#VALUE!</v>
      </c>
      <c r="O118" s="146"/>
    </row>
    <row r="119" spans="1:15" s="14" customFormat="1" ht="36" customHeight="1" x14ac:dyDescent="0.25">
      <c r="A119" s="146"/>
      <c r="B119" s="146"/>
      <c r="C119" s="146"/>
      <c r="D119" s="15" t="s">
        <v>137</v>
      </c>
      <c r="E119" s="15" t="s">
        <v>136</v>
      </c>
      <c r="F119" s="35"/>
      <c r="G119" s="37"/>
      <c r="H119" s="35"/>
      <c r="I119" s="37">
        <f>+'[1]форма 12'!G9</f>
        <v>0</v>
      </c>
      <c r="J119" s="15" t="s">
        <v>17</v>
      </c>
      <c r="K119" s="15" t="s">
        <v>17</v>
      </c>
      <c r="L119" s="15" t="s">
        <v>17</v>
      </c>
      <c r="M119" s="15" t="s">
        <v>17</v>
      </c>
      <c r="N119" s="15" t="s">
        <v>17</v>
      </c>
      <c r="O119" s="146"/>
    </row>
    <row r="120" spans="1:15" s="14" customFormat="1" ht="36" customHeight="1" x14ac:dyDescent="0.25">
      <c r="A120" s="146"/>
      <c r="B120" s="146"/>
      <c r="C120" s="146" t="s">
        <v>110</v>
      </c>
      <c r="D120" s="15" t="s">
        <v>135</v>
      </c>
      <c r="E120" s="15" t="s">
        <v>136</v>
      </c>
      <c r="F120" s="35"/>
      <c r="G120" s="37"/>
      <c r="H120" s="35"/>
      <c r="I120" s="37">
        <f>+'[1]форма 12'!F11</f>
        <v>0</v>
      </c>
      <c r="J120" s="15" t="s">
        <v>17</v>
      </c>
      <c r="K120" s="15" t="s">
        <v>17</v>
      </c>
      <c r="L120" s="15" t="s">
        <v>17</v>
      </c>
      <c r="M120" s="15" t="s">
        <v>17</v>
      </c>
      <c r="N120" s="15" t="e">
        <f>+'[1]форма 12'!F12:G12</f>
        <v>#VALUE!</v>
      </c>
      <c r="O120" s="146"/>
    </row>
    <row r="121" spans="1:15" s="14" customFormat="1" ht="36" customHeight="1" x14ac:dyDescent="0.25">
      <c r="A121" s="146"/>
      <c r="B121" s="146"/>
      <c r="C121" s="146"/>
      <c r="D121" s="15" t="s">
        <v>137</v>
      </c>
      <c r="E121" s="15" t="s">
        <v>136</v>
      </c>
      <c r="F121" s="35"/>
      <c r="G121" s="37"/>
      <c r="H121" s="35"/>
      <c r="I121" s="37">
        <f>+'[1]форма 12'!G11</f>
        <v>0</v>
      </c>
      <c r="J121" s="15" t="s">
        <v>17</v>
      </c>
      <c r="K121" s="15" t="s">
        <v>17</v>
      </c>
      <c r="L121" s="15" t="s">
        <v>17</v>
      </c>
      <c r="M121" s="15" t="s">
        <v>17</v>
      </c>
      <c r="N121" s="15" t="s">
        <v>17</v>
      </c>
      <c r="O121" s="146"/>
    </row>
    <row r="122" spans="1:15" s="14" customFormat="1" ht="36" customHeight="1" x14ac:dyDescent="0.25">
      <c r="A122" s="146"/>
      <c r="B122" s="146"/>
      <c r="C122" s="146" t="s">
        <v>119</v>
      </c>
      <c r="D122" s="15" t="s">
        <v>135</v>
      </c>
      <c r="E122" s="15" t="s">
        <v>136</v>
      </c>
      <c r="F122" s="35"/>
      <c r="G122" s="37"/>
      <c r="H122" s="35"/>
      <c r="I122" s="37">
        <f>+'[1]форма 12'!F13</f>
        <v>0</v>
      </c>
      <c r="J122" s="15" t="s">
        <v>17</v>
      </c>
      <c r="K122" s="15" t="s">
        <v>17</v>
      </c>
      <c r="L122" s="15" t="s">
        <v>17</v>
      </c>
      <c r="M122" s="15" t="s">
        <v>17</v>
      </c>
      <c r="N122" s="15" t="e">
        <f>+'[1]форма 12'!F14:G14</f>
        <v>#VALUE!</v>
      </c>
      <c r="O122" s="146"/>
    </row>
    <row r="123" spans="1:15" s="14" customFormat="1" ht="36" customHeight="1" x14ac:dyDescent="0.25">
      <c r="A123" s="146"/>
      <c r="B123" s="146"/>
      <c r="C123" s="146"/>
      <c r="D123" s="15" t="s">
        <v>137</v>
      </c>
      <c r="E123" s="15" t="s">
        <v>136</v>
      </c>
      <c r="F123" s="35"/>
      <c r="G123" s="37"/>
      <c r="H123" s="35"/>
      <c r="I123" s="37">
        <f>+'[1]форма 12'!G13</f>
        <v>0</v>
      </c>
      <c r="J123" s="15" t="s">
        <v>17</v>
      </c>
      <c r="K123" s="15" t="s">
        <v>17</v>
      </c>
      <c r="L123" s="15" t="s">
        <v>17</v>
      </c>
      <c r="M123" s="15" t="s">
        <v>17</v>
      </c>
      <c r="N123" s="15" t="s">
        <v>17</v>
      </c>
      <c r="O123" s="146"/>
    </row>
    <row r="124" spans="1:15" s="14" customFormat="1" ht="36" customHeight="1" x14ac:dyDescent="0.25">
      <c r="A124" s="146"/>
      <c r="B124" s="146"/>
      <c r="C124" s="146" t="s">
        <v>138</v>
      </c>
      <c r="D124" s="15" t="s">
        <v>135</v>
      </c>
      <c r="E124" s="15" t="s">
        <v>136</v>
      </c>
      <c r="F124" s="35"/>
      <c r="G124" s="37"/>
      <c r="H124" s="35"/>
      <c r="I124" s="37">
        <f>+'[1]форма 12'!F15</f>
        <v>0</v>
      </c>
      <c r="J124" s="15" t="s">
        <v>17</v>
      </c>
      <c r="K124" s="15" t="s">
        <v>17</v>
      </c>
      <c r="L124" s="15" t="s">
        <v>17</v>
      </c>
      <c r="M124" s="15" t="s">
        <v>17</v>
      </c>
      <c r="N124" s="15" t="e">
        <f>+'[1]форма 12'!F16:G16</f>
        <v>#VALUE!</v>
      </c>
      <c r="O124" s="146"/>
    </row>
    <row r="125" spans="1:15" s="14" customFormat="1" ht="36" customHeight="1" x14ac:dyDescent="0.25">
      <c r="A125" s="146"/>
      <c r="B125" s="146"/>
      <c r="C125" s="146"/>
      <c r="D125" s="15" t="s">
        <v>137</v>
      </c>
      <c r="E125" s="15" t="s">
        <v>136</v>
      </c>
      <c r="F125" s="35"/>
      <c r="G125" s="37"/>
      <c r="H125" s="35"/>
      <c r="I125" s="37">
        <f>+'[1]форма 12'!G15</f>
        <v>0</v>
      </c>
      <c r="J125" s="15" t="s">
        <v>17</v>
      </c>
      <c r="K125" s="15" t="s">
        <v>17</v>
      </c>
      <c r="L125" s="15" t="s">
        <v>17</v>
      </c>
      <c r="M125" s="15" t="s">
        <v>17</v>
      </c>
      <c r="N125" s="15" t="s">
        <v>17</v>
      </c>
      <c r="O125" s="146"/>
    </row>
    <row r="126" spans="1:15" s="14" customFormat="1" ht="15.75" customHeight="1" x14ac:dyDescent="0.25">
      <c r="A126" s="140" t="s">
        <v>139</v>
      </c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2"/>
    </row>
    <row r="127" spans="1:15" s="14" customFormat="1" ht="70.5" customHeight="1" x14ac:dyDescent="0.25">
      <c r="A127" s="15" t="s">
        <v>140</v>
      </c>
      <c r="B127" s="15" t="s">
        <v>141</v>
      </c>
      <c r="C127" s="15" t="s">
        <v>38</v>
      </c>
      <c r="D127" s="15" t="s">
        <v>142</v>
      </c>
      <c r="E127" s="15" t="s">
        <v>66</v>
      </c>
      <c r="F127" s="35"/>
      <c r="G127" s="37" t="s">
        <v>67</v>
      </c>
      <c r="H127" s="35"/>
      <c r="I127" s="37" t="str">
        <f>+'[1]форма 13'!E9</f>
        <v>нет</v>
      </c>
      <c r="J127" s="15" t="s">
        <v>17</v>
      </c>
      <c r="K127" s="15" t="s">
        <v>17</v>
      </c>
      <c r="L127" s="15" t="s">
        <v>17</v>
      </c>
      <c r="M127" s="15" t="s">
        <v>17</v>
      </c>
      <c r="N127" s="15">
        <f>+'[1]форма 13'!E10</f>
        <v>0</v>
      </c>
      <c r="O127" s="146" t="s">
        <v>41</v>
      </c>
    </row>
    <row r="128" spans="1:15" s="14" customFormat="1" ht="43.5" customHeight="1" x14ac:dyDescent="0.25">
      <c r="A128" s="15" t="s">
        <v>143</v>
      </c>
      <c r="B128" s="15" t="s">
        <v>144</v>
      </c>
      <c r="C128" s="15" t="s">
        <v>38</v>
      </c>
      <c r="D128" s="15" t="s">
        <v>145</v>
      </c>
      <c r="E128" s="15" t="s">
        <v>66</v>
      </c>
      <c r="F128" s="35"/>
      <c r="G128" s="37" t="s">
        <v>67</v>
      </c>
      <c r="H128" s="35"/>
      <c r="I128" s="37" t="str">
        <f>+'[1]форма 14'!B7</f>
        <v>нет</v>
      </c>
      <c r="J128" s="15" t="s">
        <v>17</v>
      </c>
      <c r="K128" s="15" t="s">
        <v>17</v>
      </c>
      <c r="L128" s="15" t="s">
        <v>17</v>
      </c>
      <c r="M128" s="15" t="s">
        <v>17</v>
      </c>
      <c r="N128" s="15">
        <f>+'[1]форма 14'!B8</f>
        <v>0</v>
      </c>
      <c r="O128" s="146"/>
    </row>
    <row r="129" spans="1:15" s="14" customFormat="1" ht="54" customHeight="1" x14ac:dyDescent="0.25">
      <c r="A129" s="15" t="s">
        <v>146</v>
      </c>
      <c r="B129" s="15" t="s">
        <v>147</v>
      </c>
      <c r="C129" s="15" t="s">
        <v>38</v>
      </c>
      <c r="D129" s="15" t="s">
        <v>148</v>
      </c>
      <c r="E129" s="15" t="s">
        <v>66</v>
      </c>
      <c r="F129" s="35"/>
      <c r="G129" s="37" t="s">
        <v>67</v>
      </c>
      <c r="H129" s="35"/>
      <c r="I129" s="37" t="str">
        <f>+'[1]форма 15'!E9</f>
        <v>нет</v>
      </c>
      <c r="J129" s="15" t="s">
        <v>17</v>
      </c>
      <c r="K129" s="15" t="s">
        <v>17</v>
      </c>
      <c r="L129" s="15" t="s">
        <v>17</v>
      </c>
      <c r="M129" s="15" t="s">
        <v>17</v>
      </c>
      <c r="N129" s="15">
        <f>+'[1]форма 15'!E10</f>
        <v>0</v>
      </c>
      <c r="O129" s="146"/>
    </row>
    <row r="130" spans="1:15" s="14" customFormat="1" ht="48" customHeight="1" x14ac:dyDescent="0.25">
      <c r="A130" s="15" t="s">
        <v>149</v>
      </c>
      <c r="B130" s="15" t="s">
        <v>150</v>
      </c>
      <c r="C130" s="15" t="s">
        <v>38</v>
      </c>
      <c r="D130" s="15" t="s">
        <v>151</v>
      </c>
      <c r="E130" s="15" t="s">
        <v>96</v>
      </c>
      <c r="F130" s="35"/>
      <c r="G130" s="37">
        <v>2.1</v>
      </c>
      <c r="H130" s="35"/>
      <c r="I130" s="37" t="e">
        <f>+'[1]форма 16'!B7</f>
        <v>#DIV/0!</v>
      </c>
      <c r="J130" s="15" t="s">
        <v>17</v>
      </c>
      <c r="K130" s="15" t="s">
        <v>17</v>
      </c>
      <c r="L130" s="15" t="s">
        <v>17</v>
      </c>
      <c r="M130" s="15" t="s">
        <v>17</v>
      </c>
      <c r="N130" s="15">
        <f>+'[1]форма 16'!B8</f>
        <v>0</v>
      </c>
      <c r="O130" s="146"/>
    </row>
    <row r="131" spans="1:15" s="14" customFormat="1" ht="15.75" customHeight="1" x14ac:dyDescent="0.25">
      <c r="A131" s="140" t="s">
        <v>152</v>
      </c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2"/>
    </row>
    <row r="132" spans="1:15" s="14" customFormat="1" ht="55.5" customHeight="1" x14ac:dyDescent="0.25">
      <c r="A132" s="15" t="s">
        <v>153</v>
      </c>
      <c r="B132" s="15" t="s">
        <v>154</v>
      </c>
      <c r="C132" s="15" t="s">
        <v>49</v>
      </c>
      <c r="D132" s="15" t="s">
        <v>155</v>
      </c>
      <c r="E132" s="15" t="s">
        <v>66</v>
      </c>
      <c r="F132" s="35"/>
      <c r="G132" s="37" t="s">
        <v>67</v>
      </c>
      <c r="H132" s="35"/>
      <c r="I132" s="37" t="str">
        <f>'[1]форма 17'!B6</f>
        <v>да</v>
      </c>
      <c r="J132" s="15" t="s">
        <v>17</v>
      </c>
      <c r="K132" s="15" t="s">
        <v>17</v>
      </c>
      <c r="L132" s="15" t="s">
        <v>17</v>
      </c>
      <c r="M132" s="15" t="s">
        <v>17</v>
      </c>
      <c r="N132" s="15"/>
      <c r="O132" s="146" t="s">
        <v>97</v>
      </c>
    </row>
    <row r="133" spans="1:15" s="14" customFormat="1" ht="57" customHeight="1" x14ac:dyDescent="0.25">
      <c r="A133" s="146" t="s">
        <v>156</v>
      </c>
      <c r="B133" s="146" t="s">
        <v>157</v>
      </c>
      <c r="C133" s="15" t="s">
        <v>158</v>
      </c>
      <c r="D133" s="18" t="s">
        <v>159</v>
      </c>
      <c r="E133" s="15" t="s">
        <v>56</v>
      </c>
      <c r="F133" s="35"/>
      <c r="G133" s="37"/>
      <c r="H133" s="35"/>
      <c r="I133" s="37" t="e">
        <f>(I135+I136+I137+I138+I139+I140+I141+I142+I143+I144+I145+I146+I147+I148+I149+I150+I151+I152)/I134*100</f>
        <v>#DIV/0!</v>
      </c>
      <c r="J133" s="15" t="s">
        <v>17</v>
      </c>
      <c r="K133" s="15" t="s">
        <v>17</v>
      </c>
      <c r="L133" s="15" t="s">
        <v>17</v>
      </c>
      <c r="M133" s="15" t="s">
        <v>17</v>
      </c>
      <c r="N133" s="15"/>
      <c r="O133" s="146"/>
    </row>
    <row r="134" spans="1:15" s="14" customFormat="1" ht="27" customHeight="1" x14ac:dyDescent="0.25">
      <c r="A134" s="146"/>
      <c r="B134" s="146"/>
      <c r="C134" s="146" t="s">
        <v>49</v>
      </c>
      <c r="D134" s="18" t="s">
        <v>160</v>
      </c>
      <c r="E134" s="15" t="s">
        <v>161</v>
      </c>
      <c r="F134" s="35"/>
      <c r="G134" s="37"/>
      <c r="H134" s="35"/>
      <c r="I134" s="37">
        <f>+'[1]форма 18,19,20'!B5</f>
        <v>0</v>
      </c>
      <c r="J134" s="15" t="s">
        <v>17</v>
      </c>
      <c r="K134" s="15" t="s">
        <v>17</v>
      </c>
      <c r="L134" s="15" t="s">
        <v>17</v>
      </c>
      <c r="M134" s="15" t="s">
        <v>17</v>
      </c>
      <c r="N134" s="15"/>
      <c r="O134" s="146"/>
    </row>
    <row r="135" spans="1:15" s="14" customFormat="1" ht="45" customHeight="1" x14ac:dyDescent="0.25">
      <c r="A135" s="146"/>
      <c r="B135" s="146"/>
      <c r="C135" s="146"/>
      <c r="D135" s="18" t="s">
        <v>162</v>
      </c>
      <c r="E135" s="15" t="s">
        <v>161</v>
      </c>
      <c r="F135" s="35"/>
      <c r="G135" s="37"/>
      <c r="H135" s="35"/>
      <c r="I135" s="37" t="e">
        <f>+'[1]форма 18,19,20'!B7</f>
        <v>#DIV/0!</v>
      </c>
      <c r="J135" s="15" t="s">
        <v>17</v>
      </c>
      <c r="K135" s="15" t="s">
        <v>17</v>
      </c>
      <c r="L135" s="15" t="s">
        <v>17</v>
      </c>
      <c r="M135" s="15" t="s">
        <v>17</v>
      </c>
      <c r="N135" s="15">
        <f>+'[1]форма 18,19,20'!B8</f>
        <v>0</v>
      </c>
      <c r="O135" s="146"/>
    </row>
    <row r="136" spans="1:15" s="14" customFormat="1" ht="38.25" customHeight="1" x14ac:dyDescent="0.25">
      <c r="A136" s="146"/>
      <c r="B136" s="146"/>
      <c r="C136" s="15" t="s">
        <v>103</v>
      </c>
      <c r="D136" s="19" t="s">
        <v>162</v>
      </c>
      <c r="E136" s="15" t="s">
        <v>161</v>
      </c>
      <c r="F136" s="35"/>
      <c r="G136" s="37"/>
      <c r="H136" s="35"/>
      <c r="I136" s="37" t="e">
        <f>+'[1]форма 18,19,20'!B7</f>
        <v>#DIV/0!</v>
      </c>
      <c r="J136" s="15" t="s">
        <v>17</v>
      </c>
      <c r="K136" s="15" t="s">
        <v>17</v>
      </c>
      <c r="L136" s="15" t="s">
        <v>17</v>
      </c>
      <c r="M136" s="15" t="s">
        <v>17</v>
      </c>
      <c r="N136" s="15">
        <v>0</v>
      </c>
      <c r="O136" s="146"/>
    </row>
    <row r="137" spans="1:15" s="14" customFormat="1" ht="38.25" customHeight="1" x14ac:dyDescent="0.25">
      <c r="A137" s="146"/>
      <c r="B137" s="146"/>
      <c r="C137" s="15" t="s">
        <v>107</v>
      </c>
      <c r="D137" s="19" t="s">
        <v>162</v>
      </c>
      <c r="E137" s="15" t="s">
        <v>161</v>
      </c>
      <c r="F137" s="35"/>
      <c r="G137" s="37"/>
      <c r="H137" s="35"/>
      <c r="I137" s="37" t="e">
        <f>+'[1]форма 18,19,20'!B7</f>
        <v>#DIV/0!</v>
      </c>
      <c r="J137" s="15" t="s">
        <v>17</v>
      </c>
      <c r="K137" s="15" t="s">
        <v>17</v>
      </c>
      <c r="L137" s="15" t="s">
        <v>17</v>
      </c>
      <c r="M137" s="15" t="s">
        <v>17</v>
      </c>
      <c r="N137" s="15">
        <v>0</v>
      </c>
      <c r="O137" s="146"/>
    </row>
    <row r="138" spans="1:15" s="14" customFormat="1" ht="38.25" customHeight="1" x14ac:dyDescent="0.25">
      <c r="A138" s="146"/>
      <c r="B138" s="146"/>
      <c r="C138" s="15" t="s">
        <v>108</v>
      </c>
      <c r="D138" s="19" t="s">
        <v>162</v>
      </c>
      <c r="E138" s="15" t="s">
        <v>161</v>
      </c>
      <c r="F138" s="35"/>
      <c r="G138" s="37"/>
      <c r="H138" s="35"/>
      <c r="I138" s="37" t="e">
        <f>+'[1]форма 18,19,20'!B7</f>
        <v>#DIV/0!</v>
      </c>
      <c r="J138" s="15" t="s">
        <v>17</v>
      </c>
      <c r="K138" s="15" t="s">
        <v>17</v>
      </c>
      <c r="L138" s="15" t="s">
        <v>17</v>
      </c>
      <c r="M138" s="15" t="s">
        <v>17</v>
      </c>
      <c r="N138" s="15">
        <v>0</v>
      </c>
      <c r="O138" s="146"/>
    </row>
    <row r="139" spans="1:15" s="14" customFormat="1" ht="38.25" customHeight="1" x14ac:dyDescent="0.25">
      <c r="A139" s="146"/>
      <c r="B139" s="146"/>
      <c r="C139" s="15" t="s">
        <v>119</v>
      </c>
      <c r="D139" s="19" t="s">
        <v>162</v>
      </c>
      <c r="E139" s="15" t="s">
        <v>161</v>
      </c>
      <c r="F139" s="35"/>
      <c r="G139" s="37"/>
      <c r="H139" s="35"/>
      <c r="I139" s="37" t="e">
        <f>+'[1]форма 18,19,20'!B7</f>
        <v>#DIV/0!</v>
      </c>
      <c r="J139" s="15" t="s">
        <v>17</v>
      </c>
      <c r="K139" s="15" t="s">
        <v>17</v>
      </c>
      <c r="L139" s="15" t="s">
        <v>17</v>
      </c>
      <c r="M139" s="15" t="s">
        <v>17</v>
      </c>
      <c r="N139" s="15">
        <v>0</v>
      </c>
      <c r="O139" s="146"/>
    </row>
    <row r="140" spans="1:15" s="14" customFormat="1" ht="38.25" customHeight="1" x14ac:dyDescent="0.25">
      <c r="A140" s="146"/>
      <c r="B140" s="146"/>
      <c r="C140" s="15" t="s">
        <v>110</v>
      </c>
      <c r="D140" s="19" t="s">
        <v>162</v>
      </c>
      <c r="E140" s="15" t="s">
        <v>161</v>
      </c>
      <c r="F140" s="35"/>
      <c r="G140" s="37"/>
      <c r="H140" s="35"/>
      <c r="I140" s="37" t="e">
        <f>+'[1]форма 18,19,20'!B7</f>
        <v>#DIV/0!</v>
      </c>
      <c r="J140" s="15" t="s">
        <v>17</v>
      </c>
      <c r="K140" s="15" t="s">
        <v>17</v>
      </c>
      <c r="L140" s="15" t="s">
        <v>17</v>
      </c>
      <c r="M140" s="15" t="s">
        <v>17</v>
      </c>
      <c r="N140" s="15">
        <v>0</v>
      </c>
      <c r="O140" s="146"/>
    </row>
    <row r="141" spans="1:15" s="14" customFormat="1" ht="38.25" customHeight="1" x14ac:dyDescent="0.25">
      <c r="A141" s="146" t="s">
        <v>163</v>
      </c>
      <c r="B141" s="146" t="s">
        <v>164</v>
      </c>
      <c r="C141" s="15" t="s">
        <v>111</v>
      </c>
      <c r="D141" s="19" t="s">
        <v>162</v>
      </c>
      <c r="E141" s="15" t="s">
        <v>161</v>
      </c>
      <c r="F141" s="35"/>
      <c r="G141" s="37"/>
      <c r="H141" s="35"/>
      <c r="I141" s="37" t="e">
        <f>+'[1]форма 18,19,20'!B7</f>
        <v>#DIV/0!</v>
      </c>
      <c r="J141" s="15" t="s">
        <v>17</v>
      </c>
      <c r="K141" s="15" t="s">
        <v>17</v>
      </c>
      <c r="L141" s="15" t="s">
        <v>17</v>
      </c>
      <c r="M141" s="15" t="s">
        <v>17</v>
      </c>
      <c r="N141" s="15">
        <v>0</v>
      </c>
      <c r="O141" s="146"/>
    </row>
    <row r="142" spans="1:15" s="14" customFormat="1" ht="38.25" customHeight="1" x14ac:dyDescent="0.25">
      <c r="A142" s="146"/>
      <c r="B142" s="146"/>
      <c r="C142" s="15" t="s">
        <v>109</v>
      </c>
      <c r="D142" s="19" t="s">
        <v>162</v>
      </c>
      <c r="E142" s="15" t="s">
        <v>161</v>
      </c>
      <c r="F142" s="35"/>
      <c r="G142" s="37"/>
      <c r="H142" s="35"/>
      <c r="I142" s="37" t="e">
        <f>+'[1]форма 18,19,20'!B7</f>
        <v>#DIV/0!</v>
      </c>
      <c r="J142" s="15" t="s">
        <v>17</v>
      </c>
      <c r="K142" s="15" t="s">
        <v>17</v>
      </c>
      <c r="L142" s="15" t="s">
        <v>17</v>
      </c>
      <c r="M142" s="15" t="s">
        <v>17</v>
      </c>
      <c r="N142" s="15">
        <v>0</v>
      </c>
      <c r="O142" s="146"/>
    </row>
    <row r="143" spans="1:15" s="14" customFormat="1" ht="38.25" customHeight="1" x14ac:dyDescent="0.25">
      <c r="A143" s="146"/>
      <c r="B143" s="146"/>
      <c r="C143" s="15" t="s">
        <v>44</v>
      </c>
      <c r="D143" s="19" t="s">
        <v>162</v>
      </c>
      <c r="E143" s="15" t="s">
        <v>161</v>
      </c>
      <c r="F143" s="35"/>
      <c r="G143" s="37"/>
      <c r="H143" s="35"/>
      <c r="I143" s="37" t="e">
        <f>+'[1]форма 18,19,20'!B7</f>
        <v>#DIV/0!</v>
      </c>
      <c r="J143" s="15" t="s">
        <v>17</v>
      </c>
      <c r="K143" s="15" t="s">
        <v>17</v>
      </c>
      <c r="L143" s="15" t="s">
        <v>17</v>
      </c>
      <c r="M143" s="15" t="s">
        <v>17</v>
      </c>
      <c r="N143" s="15">
        <v>0</v>
      </c>
      <c r="O143" s="146"/>
    </row>
    <row r="144" spans="1:15" s="14" customFormat="1" ht="38.25" customHeight="1" x14ac:dyDescent="0.25">
      <c r="A144" s="146"/>
      <c r="B144" s="146"/>
      <c r="C144" s="15" t="s">
        <v>38</v>
      </c>
      <c r="D144" s="19" t="s">
        <v>162</v>
      </c>
      <c r="E144" s="15" t="s">
        <v>161</v>
      </c>
      <c r="F144" s="35"/>
      <c r="G144" s="37"/>
      <c r="H144" s="35"/>
      <c r="I144" s="37" t="e">
        <f>+'[1]форма 18,19,20'!B7</f>
        <v>#DIV/0!</v>
      </c>
      <c r="J144" s="15" t="s">
        <v>17</v>
      </c>
      <c r="K144" s="15" t="s">
        <v>17</v>
      </c>
      <c r="L144" s="15" t="s">
        <v>17</v>
      </c>
      <c r="M144" s="15" t="s">
        <v>17</v>
      </c>
      <c r="N144" s="15">
        <v>0</v>
      </c>
      <c r="O144" s="146"/>
    </row>
    <row r="145" spans="1:15" s="14" customFormat="1" ht="38.25" customHeight="1" x14ac:dyDescent="0.25">
      <c r="A145" s="146"/>
      <c r="B145" s="146"/>
      <c r="C145" s="15" t="s">
        <v>165</v>
      </c>
      <c r="D145" s="19" t="s">
        <v>162</v>
      </c>
      <c r="E145" s="15" t="s">
        <v>161</v>
      </c>
      <c r="F145" s="35"/>
      <c r="G145" s="37"/>
      <c r="H145" s="35"/>
      <c r="I145" s="37" t="e">
        <f>+'[1]форма 18,19,20'!B7</f>
        <v>#DIV/0!</v>
      </c>
      <c r="J145" s="15" t="s">
        <v>17</v>
      </c>
      <c r="K145" s="15" t="s">
        <v>17</v>
      </c>
      <c r="L145" s="15" t="s">
        <v>17</v>
      </c>
      <c r="M145" s="15" t="s">
        <v>17</v>
      </c>
      <c r="N145" s="15">
        <v>0</v>
      </c>
      <c r="O145" s="146"/>
    </row>
    <row r="146" spans="1:15" s="14" customFormat="1" ht="37.5" customHeight="1" x14ac:dyDescent="0.25">
      <c r="A146" s="146"/>
      <c r="B146" s="146"/>
      <c r="C146" s="15" t="s">
        <v>166</v>
      </c>
      <c r="D146" s="19" t="s">
        <v>162</v>
      </c>
      <c r="E146" s="15" t="s">
        <v>161</v>
      </c>
      <c r="F146" s="35"/>
      <c r="G146" s="37"/>
      <c r="H146" s="35"/>
      <c r="I146" s="37" t="e">
        <f>+'[1]форма 18,19,20'!B7</f>
        <v>#DIV/0!</v>
      </c>
      <c r="J146" s="15" t="s">
        <v>17</v>
      </c>
      <c r="K146" s="15" t="s">
        <v>17</v>
      </c>
      <c r="L146" s="15" t="s">
        <v>17</v>
      </c>
      <c r="M146" s="15" t="s">
        <v>17</v>
      </c>
      <c r="N146" s="15">
        <v>0</v>
      </c>
      <c r="O146" s="146"/>
    </row>
    <row r="147" spans="1:15" s="14" customFormat="1" ht="37.5" customHeight="1" x14ac:dyDescent="0.25">
      <c r="A147" s="146"/>
      <c r="B147" s="146"/>
      <c r="C147" s="15" t="s">
        <v>120</v>
      </c>
      <c r="D147" s="19" t="s">
        <v>162</v>
      </c>
      <c r="E147" s="15" t="s">
        <v>161</v>
      </c>
      <c r="F147" s="35"/>
      <c r="G147" s="37"/>
      <c r="H147" s="35"/>
      <c r="I147" s="37" t="e">
        <f>+'[1]форма 18,19,20'!B7</f>
        <v>#DIV/0!</v>
      </c>
      <c r="J147" s="15" t="s">
        <v>17</v>
      </c>
      <c r="K147" s="15" t="s">
        <v>17</v>
      </c>
      <c r="L147" s="15" t="s">
        <v>17</v>
      </c>
      <c r="M147" s="15" t="s">
        <v>17</v>
      </c>
      <c r="N147" s="15">
        <v>0</v>
      </c>
      <c r="O147" s="146"/>
    </row>
    <row r="148" spans="1:15" s="14" customFormat="1" ht="37.5" customHeight="1" x14ac:dyDescent="0.25">
      <c r="A148" s="146" t="s">
        <v>167</v>
      </c>
      <c r="B148" s="146" t="s">
        <v>168</v>
      </c>
      <c r="C148" s="15" t="s">
        <v>113</v>
      </c>
      <c r="D148" s="19" t="s">
        <v>162</v>
      </c>
      <c r="E148" s="15" t="s">
        <v>161</v>
      </c>
      <c r="F148" s="35"/>
      <c r="G148" s="37"/>
      <c r="H148" s="35"/>
      <c r="I148" s="37" t="e">
        <f>+'[1]форма 18,19,20'!B7</f>
        <v>#DIV/0!</v>
      </c>
      <c r="J148" s="15" t="s">
        <v>17</v>
      </c>
      <c r="K148" s="15" t="s">
        <v>17</v>
      </c>
      <c r="L148" s="15" t="s">
        <v>17</v>
      </c>
      <c r="M148" s="15" t="s">
        <v>17</v>
      </c>
      <c r="N148" s="15">
        <v>0</v>
      </c>
      <c r="O148" s="146"/>
    </row>
    <row r="149" spans="1:15" s="14" customFormat="1" ht="37.5" customHeight="1" x14ac:dyDescent="0.25">
      <c r="A149" s="146"/>
      <c r="B149" s="146"/>
      <c r="C149" s="15" t="s">
        <v>123</v>
      </c>
      <c r="D149" s="19" t="s">
        <v>162</v>
      </c>
      <c r="E149" s="15" t="s">
        <v>161</v>
      </c>
      <c r="F149" s="35"/>
      <c r="G149" s="37"/>
      <c r="H149" s="35"/>
      <c r="I149" s="37" t="e">
        <f>+'[1]форма 18,19,20'!B7</f>
        <v>#DIV/0!</v>
      </c>
      <c r="J149" s="15" t="s">
        <v>17</v>
      </c>
      <c r="K149" s="15" t="s">
        <v>17</v>
      </c>
      <c r="L149" s="15" t="s">
        <v>17</v>
      </c>
      <c r="M149" s="15" t="s">
        <v>17</v>
      </c>
      <c r="N149" s="15">
        <v>0</v>
      </c>
      <c r="O149" s="146"/>
    </row>
    <row r="150" spans="1:15" s="14" customFormat="1" ht="37.5" customHeight="1" x14ac:dyDescent="0.25">
      <c r="A150" s="146"/>
      <c r="B150" s="146"/>
      <c r="C150" s="15" t="s">
        <v>169</v>
      </c>
      <c r="D150" s="19" t="s">
        <v>162</v>
      </c>
      <c r="E150" s="15" t="s">
        <v>161</v>
      </c>
      <c r="F150" s="35"/>
      <c r="G150" s="37"/>
      <c r="H150" s="35"/>
      <c r="I150" s="37" t="e">
        <f>+'[1]форма 18,19,20'!B7</f>
        <v>#DIV/0!</v>
      </c>
      <c r="J150" s="15" t="s">
        <v>17</v>
      </c>
      <c r="K150" s="15" t="s">
        <v>17</v>
      </c>
      <c r="L150" s="15" t="s">
        <v>17</v>
      </c>
      <c r="M150" s="15" t="s">
        <v>17</v>
      </c>
      <c r="N150" s="15">
        <v>0</v>
      </c>
      <c r="O150" s="146"/>
    </row>
    <row r="151" spans="1:15" s="14" customFormat="1" ht="37.5" customHeight="1" x14ac:dyDescent="0.25">
      <c r="A151" s="146"/>
      <c r="B151" s="146"/>
      <c r="C151" s="15" t="s">
        <v>115</v>
      </c>
      <c r="D151" s="19" t="s">
        <v>162</v>
      </c>
      <c r="E151" s="15" t="s">
        <v>161</v>
      </c>
      <c r="F151" s="35"/>
      <c r="G151" s="37"/>
      <c r="H151" s="35"/>
      <c r="I151" s="37" t="e">
        <f>+'[1]форма 18,19,20'!B7</f>
        <v>#DIV/0!</v>
      </c>
      <c r="J151" s="15" t="s">
        <v>17</v>
      </c>
      <c r="K151" s="15" t="s">
        <v>17</v>
      </c>
      <c r="L151" s="15" t="s">
        <v>17</v>
      </c>
      <c r="M151" s="15" t="s">
        <v>17</v>
      </c>
      <c r="N151" s="15">
        <v>0</v>
      </c>
      <c r="O151" s="146"/>
    </row>
    <row r="152" spans="1:15" s="14" customFormat="1" ht="37.5" customHeight="1" x14ac:dyDescent="0.25">
      <c r="A152" s="146"/>
      <c r="B152" s="146"/>
      <c r="C152" s="15" t="s">
        <v>125</v>
      </c>
      <c r="D152" s="19" t="s">
        <v>162</v>
      </c>
      <c r="E152" s="15" t="s">
        <v>161</v>
      </c>
      <c r="F152" s="35"/>
      <c r="G152" s="37"/>
      <c r="H152" s="35"/>
      <c r="I152" s="37" t="e">
        <f>+'[1]форма 18,19,20'!B7</f>
        <v>#DIV/0!</v>
      </c>
      <c r="J152" s="15" t="s">
        <v>17</v>
      </c>
      <c r="K152" s="15" t="s">
        <v>17</v>
      </c>
      <c r="L152" s="15" t="s">
        <v>17</v>
      </c>
      <c r="M152" s="15" t="s">
        <v>17</v>
      </c>
      <c r="N152" s="15">
        <v>0</v>
      </c>
      <c r="O152" s="146"/>
    </row>
    <row r="153" spans="1:15" s="14" customFormat="1" ht="19.5" customHeight="1" x14ac:dyDescent="0.25">
      <c r="A153" s="140" t="s">
        <v>170</v>
      </c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2"/>
    </row>
    <row r="154" spans="1:15" s="14" customFormat="1" ht="86.25" customHeight="1" x14ac:dyDescent="0.25">
      <c r="A154" s="146" t="s">
        <v>171</v>
      </c>
      <c r="B154" s="146" t="s">
        <v>172</v>
      </c>
      <c r="C154" s="15" t="s">
        <v>158</v>
      </c>
      <c r="D154" s="20" t="s">
        <v>173</v>
      </c>
      <c r="E154" s="15" t="s">
        <v>56</v>
      </c>
      <c r="F154" s="35"/>
      <c r="G154" s="37" t="s">
        <v>174</v>
      </c>
      <c r="H154" s="35"/>
      <c r="I154" s="37" t="e">
        <f>100-(I155+I157+I159+I161+I163+I165+I167+I169+I171+I173+I175+I177+I179+I181+I183+I185+I187+I189)/(I156+I158+I160+I162+I164+I166+I168+I170+I172+I174+I176+I178+I180+I182+I184+I186+I188+I190)*100</f>
        <v>#DIV/0!</v>
      </c>
      <c r="J154" s="15" t="s">
        <v>17</v>
      </c>
      <c r="K154" s="15" t="s">
        <v>17</v>
      </c>
      <c r="L154" s="15" t="s">
        <v>17</v>
      </c>
      <c r="M154" s="15" t="s">
        <v>17</v>
      </c>
      <c r="N154" s="15" t="s">
        <v>17</v>
      </c>
      <c r="O154" s="146" t="s">
        <v>97</v>
      </c>
    </row>
    <row r="155" spans="1:15" s="14" customFormat="1" ht="60.75" customHeight="1" x14ac:dyDescent="0.25">
      <c r="A155" s="146"/>
      <c r="B155" s="146"/>
      <c r="C155" s="146" t="s">
        <v>49</v>
      </c>
      <c r="D155" s="20" t="s">
        <v>175</v>
      </c>
      <c r="E155" s="15" t="s">
        <v>34</v>
      </c>
      <c r="F155" s="35"/>
      <c r="G155" s="37"/>
      <c r="H155" s="35"/>
      <c r="I155" s="37">
        <f>+'[1]форма 21,22'!B5</f>
        <v>0</v>
      </c>
      <c r="J155" s="146" t="s">
        <v>17</v>
      </c>
      <c r="K155" s="146" t="s">
        <v>17</v>
      </c>
      <c r="L155" s="146" t="s">
        <v>17</v>
      </c>
      <c r="M155" s="146" t="s">
        <v>17</v>
      </c>
      <c r="N155" s="146">
        <f>+'[1]форма 21,22'!B8</f>
        <v>0</v>
      </c>
      <c r="O155" s="146"/>
    </row>
    <row r="156" spans="1:15" s="14" customFormat="1" ht="60.75" customHeight="1" x14ac:dyDescent="0.25">
      <c r="A156" s="146"/>
      <c r="B156" s="146"/>
      <c r="C156" s="146"/>
      <c r="D156" s="20" t="s">
        <v>176</v>
      </c>
      <c r="E156" s="15" t="s">
        <v>34</v>
      </c>
      <c r="F156" s="35"/>
      <c r="G156" s="37"/>
      <c r="H156" s="35"/>
      <c r="I156" s="37">
        <f>+'[1]форма 21,22'!B6</f>
        <v>0</v>
      </c>
      <c r="J156" s="146"/>
      <c r="K156" s="146"/>
      <c r="L156" s="146"/>
      <c r="M156" s="146"/>
      <c r="N156" s="146"/>
      <c r="O156" s="146"/>
    </row>
    <row r="157" spans="1:15" s="14" customFormat="1" ht="60.75" customHeight="1" x14ac:dyDescent="0.25">
      <c r="A157" s="146"/>
      <c r="B157" s="146"/>
      <c r="C157" s="146" t="s">
        <v>103</v>
      </c>
      <c r="D157" s="20" t="s">
        <v>175</v>
      </c>
      <c r="E157" s="15" t="s">
        <v>34</v>
      </c>
      <c r="F157" s="35"/>
      <c r="G157" s="37"/>
      <c r="H157" s="35"/>
      <c r="I157" s="37">
        <f>+'[1]форма 21,22'!B5</f>
        <v>0</v>
      </c>
      <c r="J157" s="147" t="s">
        <v>17</v>
      </c>
      <c r="K157" s="147" t="s">
        <v>17</v>
      </c>
      <c r="L157" s="147" t="s">
        <v>17</v>
      </c>
      <c r="M157" s="147" t="s">
        <v>17</v>
      </c>
      <c r="N157" s="147">
        <f>+'[1]форма 21,22'!B8</f>
        <v>0</v>
      </c>
      <c r="O157" s="146"/>
    </row>
    <row r="158" spans="1:15" s="14" customFormat="1" ht="60.75" customHeight="1" x14ac:dyDescent="0.25">
      <c r="A158" s="146"/>
      <c r="B158" s="146"/>
      <c r="C158" s="146"/>
      <c r="D158" s="20" t="s">
        <v>176</v>
      </c>
      <c r="E158" s="15" t="s">
        <v>34</v>
      </c>
      <c r="F158" s="35"/>
      <c r="G158" s="37"/>
      <c r="H158" s="35"/>
      <c r="I158" s="37">
        <f>+'[1]форма 21,22'!B6</f>
        <v>0</v>
      </c>
      <c r="J158" s="149"/>
      <c r="K158" s="149"/>
      <c r="L158" s="149"/>
      <c r="M158" s="149"/>
      <c r="N158" s="149"/>
      <c r="O158" s="146"/>
    </row>
    <row r="159" spans="1:15" s="14" customFormat="1" ht="60.75" customHeight="1" x14ac:dyDescent="0.25">
      <c r="A159" s="146"/>
      <c r="B159" s="146"/>
      <c r="C159" s="146" t="s">
        <v>107</v>
      </c>
      <c r="D159" s="20" t="s">
        <v>175</v>
      </c>
      <c r="E159" s="15" t="s">
        <v>34</v>
      </c>
      <c r="F159" s="35"/>
      <c r="G159" s="37"/>
      <c r="H159" s="35"/>
      <c r="I159" s="37">
        <f>+'[1]форма 21,22'!B5</f>
        <v>0</v>
      </c>
      <c r="J159" s="146" t="s">
        <v>17</v>
      </c>
      <c r="K159" s="146" t="s">
        <v>17</v>
      </c>
      <c r="L159" s="146" t="s">
        <v>17</v>
      </c>
      <c r="M159" s="146" t="s">
        <v>17</v>
      </c>
      <c r="N159" s="146">
        <f>+'[1]форма 21,22'!B8</f>
        <v>0</v>
      </c>
      <c r="O159" s="146"/>
    </row>
    <row r="160" spans="1:15" s="14" customFormat="1" ht="60.75" customHeight="1" x14ac:dyDescent="0.25">
      <c r="A160" s="146"/>
      <c r="B160" s="146"/>
      <c r="C160" s="146"/>
      <c r="D160" s="20" t="s">
        <v>176</v>
      </c>
      <c r="E160" s="15" t="s">
        <v>34</v>
      </c>
      <c r="F160" s="35"/>
      <c r="G160" s="37"/>
      <c r="H160" s="35"/>
      <c r="I160" s="37">
        <f>+'[1]форма 21,22'!B6</f>
        <v>0</v>
      </c>
      <c r="J160" s="146"/>
      <c r="K160" s="146"/>
      <c r="L160" s="146"/>
      <c r="M160" s="146"/>
      <c r="N160" s="146"/>
      <c r="O160" s="146"/>
    </row>
    <row r="161" spans="1:15" s="14" customFormat="1" ht="60.75" customHeight="1" x14ac:dyDescent="0.25">
      <c r="A161" s="146"/>
      <c r="B161" s="146"/>
      <c r="C161" s="146" t="s">
        <v>108</v>
      </c>
      <c r="D161" s="20" t="s">
        <v>175</v>
      </c>
      <c r="E161" s="15" t="s">
        <v>34</v>
      </c>
      <c r="F161" s="35"/>
      <c r="G161" s="37"/>
      <c r="H161" s="35"/>
      <c r="I161" s="37">
        <f>+'[1]форма 21,22'!B5</f>
        <v>0</v>
      </c>
      <c r="J161" s="146" t="s">
        <v>17</v>
      </c>
      <c r="K161" s="146" t="s">
        <v>17</v>
      </c>
      <c r="L161" s="146" t="s">
        <v>17</v>
      </c>
      <c r="M161" s="146" t="s">
        <v>17</v>
      </c>
      <c r="N161" s="146">
        <f>+'[1]форма 21,22'!B8</f>
        <v>0</v>
      </c>
      <c r="O161" s="146"/>
    </row>
    <row r="162" spans="1:15" s="14" customFormat="1" ht="60.75" customHeight="1" x14ac:dyDescent="0.25">
      <c r="A162" s="146"/>
      <c r="B162" s="146"/>
      <c r="C162" s="146"/>
      <c r="D162" s="20" t="s">
        <v>176</v>
      </c>
      <c r="E162" s="15" t="s">
        <v>34</v>
      </c>
      <c r="F162" s="35"/>
      <c r="G162" s="37"/>
      <c r="H162" s="35"/>
      <c r="I162" s="37">
        <f>+'[1]форма 21,22'!B6</f>
        <v>0</v>
      </c>
      <c r="J162" s="146"/>
      <c r="K162" s="146"/>
      <c r="L162" s="146"/>
      <c r="M162" s="146"/>
      <c r="N162" s="146"/>
      <c r="O162" s="146"/>
    </row>
    <row r="163" spans="1:15" s="14" customFormat="1" ht="60.75" customHeight="1" x14ac:dyDescent="0.25">
      <c r="A163" s="146"/>
      <c r="B163" s="146"/>
      <c r="C163" s="146" t="s">
        <v>119</v>
      </c>
      <c r="D163" s="20" t="s">
        <v>175</v>
      </c>
      <c r="E163" s="15" t="s">
        <v>34</v>
      </c>
      <c r="F163" s="35"/>
      <c r="G163" s="37"/>
      <c r="H163" s="35"/>
      <c r="I163" s="37">
        <f>+'[1]форма 21,22'!B5</f>
        <v>0</v>
      </c>
      <c r="J163" s="146" t="s">
        <v>17</v>
      </c>
      <c r="K163" s="146" t="s">
        <v>17</v>
      </c>
      <c r="L163" s="146" t="s">
        <v>17</v>
      </c>
      <c r="M163" s="146" t="s">
        <v>17</v>
      </c>
      <c r="N163" s="146">
        <f>+'[1]форма 21,22'!B8</f>
        <v>0</v>
      </c>
      <c r="O163" s="146"/>
    </row>
    <row r="164" spans="1:15" s="14" customFormat="1" ht="60.75" customHeight="1" x14ac:dyDescent="0.25">
      <c r="A164" s="146"/>
      <c r="B164" s="146"/>
      <c r="C164" s="146"/>
      <c r="D164" s="20" t="s">
        <v>176</v>
      </c>
      <c r="E164" s="15" t="s">
        <v>34</v>
      </c>
      <c r="F164" s="35"/>
      <c r="G164" s="37"/>
      <c r="H164" s="35"/>
      <c r="I164" s="37">
        <f>+'[1]форма 21,22'!B6</f>
        <v>0</v>
      </c>
      <c r="J164" s="146"/>
      <c r="K164" s="146"/>
      <c r="L164" s="146"/>
      <c r="M164" s="146"/>
      <c r="N164" s="146"/>
      <c r="O164" s="146"/>
    </row>
    <row r="165" spans="1:15" s="14" customFormat="1" ht="60.75" customHeight="1" x14ac:dyDescent="0.25">
      <c r="A165" s="146"/>
      <c r="B165" s="146"/>
      <c r="C165" s="146" t="s">
        <v>110</v>
      </c>
      <c r="D165" s="20" t="s">
        <v>175</v>
      </c>
      <c r="E165" s="15" t="s">
        <v>34</v>
      </c>
      <c r="F165" s="35"/>
      <c r="G165" s="37"/>
      <c r="H165" s="35"/>
      <c r="I165" s="37">
        <f>+'[1]форма 21,22'!B5</f>
        <v>0</v>
      </c>
      <c r="J165" s="146" t="s">
        <v>17</v>
      </c>
      <c r="K165" s="146" t="s">
        <v>17</v>
      </c>
      <c r="L165" s="146" t="s">
        <v>17</v>
      </c>
      <c r="M165" s="146" t="s">
        <v>17</v>
      </c>
      <c r="N165" s="146">
        <f>+'[1]форма 21,22'!B8</f>
        <v>0</v>
      </c>
      <c r="O165" s="146"/>
    </row>
    <row r="166" spans="1:15" s="14" customFormat="1" ht="60.75" customHeight="1" x14ac:dyDescent="0.25">
      <c r="A166" s="146"/>
      <c r="B166" s="146"/>
      <c r="C166" s="146"/>
      <c r="D166" s="20" t="s">
        <v>176</v>
      </c>
      <c r="E166" s="15" t="s">
        <v>34</v>
      </c>
      <c r="F166" s="35"/>
      <c r="G166" s="37"/>
      <c r="H166" s="35"/>
      <c r="I166" s="37">
        <f>+'[1]форма 21,22'!B6</f>
        <v>0</v>
      </c>
      <c r="J166" s="146"/>
      <c r="K166" s="146"/>
      <c r="L166" s="146"/>
      <c r="M166" s="146"/>
      <c r="N166" s="146"/>
      <c r="O166" s="146"/>
    </row>
    <row r="167" spans="1:15" s="14" customFormat="1" ht="60.75" customHeight="1" x14ac:dyDescent="0.25">
      <c r="A167" s="146"/>
      <c r="B167" s="146"/>
      <c r="C167" s="146" t="s">
        <v>111</v>
      </c>
      <c r="D167" s="20" t="s">
        <v>175</v>
      </c>
      <c r="E167" s="15" t="s">
        <v>34</v>
      </c>
      <c r="F167" s="35"/>
      <c r="G167" s="37"/>
      <c r="H167" s="35"/>
      <c r="I167" s="37">
        <f>+'[1]форма 21,22'!B5</f>
        <v>0</v>
      </c>
      <c r="J167" s="146" t="s">
        <v>17</v>
      </c>
      <c r="K167" s="146" t="s">
        <v>17</v>
      </c>
      <c r="L167" s="146" t="s">
        <v>17</v>
      </c>
      <c r="M167" s="146" t="s">
        <v>17</v>
      </c>
      <c r="N167" s="146">
        <f>+'[1]форма 21,22'!B8</f>
        <v>0</v>
      </c>
      <c r="O167" s="146"/>
    </row>
    <row r="168" spans="1:15" s="14" customFormat="1" ht="60.75" customHeight="1" x14ac:dyDescent="0.25">
      <c r="A168" s="146"/>
      <c r="B168" s="146"/>
      <c r="C168" s="146"/>
      <c r="D168" s="20" t="s">
        <v>176</v>
      </c>
      <c r="E168" s="15" t="s">
        <v>34</v>
      </c>
      <c r="F168" s="35"/>
      <c r="G168" s="37"/>
      <c r="H168" s="35"/>
      <c r="I168" s="37">
        <f>+'[1]форма 21,22'!B6</f>
        <v>0</v>
      </c>
      <c r="J168" s="146"/>
      <c r="K168" s="146"/>
      <c r="L168" s="146"/>
      <c r="M168" s="146"/>
      <c r="N168" s="146"/>
      <c r="O168" s="146"/>
    </row>
    <row r="169" spans="1:15" s="14" customFormat="1" ht="60.75" customHeight="1" x14ac:dyDescent="0.25">
      <c r="A169" s="146"/>
      <c r="B169" s="146"/>
      <c r="C169" s="146" t="s">
        <v>109</v>
      </c>
      <c r="D169" s="20" t="s">
        <v>175</v>
      </c>
      <c r="E169" s="15" t="s">
        <v>34</v>
      </c>
      <c r="F169" s="35"/>
      <c r="G169" s="37"/>
      <c r="H169" s="35"/>
      <c r="I169" s="37">
        <f>+'[1]форма 21,22'!B5</f>
        <v>0</v>
      </c>
      <c r="J169" s="146" t="s">
        <v>17</v>
      </c>
      <c r="K169" s="146" t="s">
        <v>17</v>
      </c>
      <c r="L169" s="146" t="s">
        <v>17</v>
      </c>
      <c r="M169" s="146" t="s">
        <v>17</v>
      </c>
      <c r="N169" s="146">
        <f>+'[1]форма 21,22'!B8</f>
        <v>0</v>
      </c>
      <c r="O169" s="146"/>
    </row>
    <row r="170" spans="1:15" s="14" customFormat="1" ht="60.75" customHeight="1" x14ac:dyDescent="0.25">
      <c r="A170" s="146"/>
      <c r="B170" s="146"/>
      <c r="C170" s="146"/>
      <c r="D170" s="20" t="s">
        <v>176</v>
      </c>
      <c r="E170" s="15" t="s">
        <v>34</v>
      </c>
      <c r="F170" s="35"/>
      <c r="G170" s="37"/>
      <c r="H170" s="35"/>
      <c r="I170" s="37">
        <f>+'[1]форма 21,22'!B6</f>
        <v>0</v>
      </c>
      <c r="J170" s="146"/>
      <c r="K170" s="146"/>
      <c r="L170" s="146"/>
      <c r="M170" s="146"/>
      <c r="N170" s="146"/>
      <c r="O170" s="146"/>
    </row>
    <row r="171" spans="1:15" s="14" customFormat="1" ht="60.75" customHeight="1" x14ac:dyDescent="0.25">
      <c r="A171" s="146" t="s">
        <v>177</v>
      </c>
      <c r="B171" s="146" t="s">
        <v>178</v>
      </c>
      <c r="C171" s="146" t="s">
        <v>44</v>
      </c>
      <c r="D171" s="20" t="s">
        <v>175</v>
      </c>
      <c r="E171" s="15" t="s">
        <v>34</v>
      </c>
      <c r="F171" s="35"/>
      <c r="G171" s="37"/>
      <c r="H171" s="35"/>
      <c r="I171" s="37">
        <f>+'[1]форма 21,22'!B5</f>
        <v>0</v>
      </c>
      <c r="J171" s="146" t="s">
        <v>17</v>
      </c>
      <c r="K171" s="146" t="s">
        <v>17</v>
      </c>
      <c r="L171" s="146" t="s">
        <v>17</v>
      </c>
      <c r="M171" s="146" t="s">
        <v>17</v>
      </c>
      <c r="N171" s="146">
        <f>+'[1]форма 21,22'!B8</f>
        <v>0</v>
      </c>
      <c r="O171" s="146"/>
    </row>
    <row r="172" spans="1:15" s="14" customFormat="1" ht="60.75" customHeight="1" x14ac:dyDescent="0.25">
      <c r="A172" s="146"/>
      <c r="B172" s="146"/>
      <c r="C172" s="146"/>
      <c r="D172" s="20" t="s">
        <v>176</v>
      </c>
      <c r="E172" s="15" t="s">
        <v>34</v>
      </c>
      <c r="F172" s="35"/>
      <c r="G172" s="37"/>
      <c r="H172" s="35"/>
      <c r="I172" s="37">
        <f>+'[1]форма 21,22'!B6</f>
        <v>0</v>
      </c>
      <c r="J172" s="146"/>
      <c r="K172" s="146"/>
      <c r="L172" s="146"/>
      <c r="M172" s="146"/>
      <c r="N172" s="146"/>
      <c r="O172" s="146"/>
    </row>
    <row r="173" spans="1:15" s="14" customFormat="1" ht="60.75" customHeight="1" x14ac:dyDescent="0.25">
      <c r="A173" s="146"/>
      <c r="B173" s="146"/>
      <c r="C173" s="146" t="s">
        <v>38</v>
      </c>
      <c r="D173" s="20" t="s">
        <v>175</v>
      </c>
      <c r="E173" s="15" t="s">
        <v>34</v>
      </c>
      <c r="F173" s="35"/>
      <c r="G173" s="37"/>
      <c r="H173" s="35"/>
      <c r="I173" s="37">
        <f>+'[1]форма 21,22'!B5</f>
        <v>0</v>
      </c>
      <c r="J173" s="146" t="s">
        <v>17</v>
      </c>
      <c r="K173" s="146" t="s">
        <v>17</v>
      </c>
      <c r="L173" s="146" t="s">
        <v>17</v>
      </c>
      <c r="M173" s="146" t="s">
        <v>17</v>
      </c>
      <c r="N173" s="146">
        <f>+'[1]форма 21,22'!B8</f>
        <v>0</v>
      </c>
      <c r="O173" s="146"/>
    </row>
    <row r="174" spans="1:15" s="14" customFormat="1" ht="60.75" customHeight="1" x14ac:dyDescent="0.25">
      <c r="A174" s="146"/>
      <c r="B174" s="146"/>
      <c r="C174" s="146"/>
      <c r="D174" s="20" t="s">
        <v>176</v>
      </c>
      <c r="E174" s="15" t="s">
        <v>34</v>
      </c>
      <c r="F174" s="35"/>
      <c r="G174" s="37"/>
      <c r="H174" s="35"/>
      <c r="I174" s="37">
        <f>+'[1]форма 21,22'!B6</f>
        <v>0</v>
      </c>
      <c r="J174" s="146"/>
      <c r="K174" s="146"/>
      <c r="L174" s="146"/>
      <c r="M174" s="146"/>
      <c r="N174" s="146"/>
      <c r="O174" s="146"/>
    </row>
    <row r="175" spans="1:15" s="14" customFormat="1" ht="60.75" customHeight="1" x14ac:dyDescent="0.25">
      <c r="A175" s="146"/>
      <c r="B175" s="146"/>
      <c r="C175" s="146" t="s">
        <v>165</v>
      </c>
      <c r="D175" s="20" t="s">
        <v>175</v>
      </c>
      <c r="E175" s="15" t="s">
        <v>34</v>
      </c>
      <c r="F175" s="35"/>
      <c r="G175" s="37"/>
      <c r="H175" s="35"/>
      <c r="I175" s="37">
        <f>+'[1]форма 21,22'!B5</f>
        <v>0</v>
      </c>
      <c r="J175" s="146" t="s">
        <v>17</v>
      </c>
      <c r="K175" s="146" t="s">
        <v>17</v>
      </c>
      <c r="L175" s="146" t="s">
        <v>17</v>
      </c>
      <c r="M175" s="146" t="s">
        <v>17</v>
      </c>
      <c r="N175" s="146">
        <f>+'[1]форма 21,22'!B8</f>
        <v>0</v>
      </c>
      <c r="O175" s="146"/>
    </row>
    <row r="176" spans="1:15" s="14" customFormat="1" ht="60.75" customHeight="1" x14ac:dyDescent="0.25">
      <c r="A176" s="146"/>
      <c r="B176" s="146"/>
      <c r="C176" s="146"/>
      <c r="D176" s="20" t="s">
        <v>176</v>
      </c>
      <c r="E176" s="15" t="s">
        <v>34</v>
      </c>
      <c r="F176" s="35"/>
      <c r="G176" s="37"/>
      <c r="H176" s="35"/>
      <c r="I176" s="37">
        <f>+'[1]форма 21,22'!B6</f>
        <v>0</v>
      </c>
      <c r="J176" s="146"/>
      <c r="K176" s="146"/>
      <c r="L176" s="146"/>
      <c r="M176" s="146"/>
      <c r="N176" s="146"/>
      <c r="O176" s="146"/>
    </row>
    <row r="177" spans="1:15" s="14" customFormat="1" ht="60.75" customHeight="1" x14ac:dyDescent="0.25">
      <c r="A177" s="146"/>
      <c r="B177" s="146"/>
      <c r="C177" s="146" t="s">
        <v>166</v>
      </c>
      <c r="D177" s="20" t="s">
        <v>175</v>
      </c>
      <c r="E177" s="15" t="s">
        <v>34</v>
      </c>
      <c r="F177" s="35"/>
      <c r="G177" s="37"/>
      <c r="H177" s="35"/>
      <c r="I177" s="37">
        <f>+'[1]форма 21,22'!B5</f>
        <v>0</v>
      </c>
      <c r="J177" s="146" t="s">
        <v>17</v>
      </c>
      <c r="K177" s="146" t="s">
        <v>17</v>
      </c>
      <c r="L177" s="146" t="s">
        <v>17</v>
      </c>
      <c r="M177" s="146" t="s">
        <v>17</v>
      </c>
      <c r="N177" s="146">
        <f>+'[1]форма 21,22'!B8</f>
        <v>0</v>
      </c>
      <c r="O177" s="146"/>
    </row>
    <row r="178" spans="1:15" s="14" customFormat="1" ht="60.75" customHeight="1" x14ac:dyDescent="0.25">
      <c r="A178" s="146"/>
      <c r="B178" s="146"/>
      <c r="C178" s="146"/>
      <c r="D178" s="20" t="s">
        <v>176</v>
      </c>
      <c r="E178" s="15" t="s">
        <v>34</v>
      </c>
      <c r="F178" s="35"/>
      <c r="G178" s="37"/>
      <c r="H178" s="35"/>
      <c r="I178" s="37">
        <f>+'[1]форма 21,22'!B6</f>
        <v>0</v>
      </c>
      <c r="J178" s="146"/>
      <c r="K178" s="146"/>
      <c r="L178" s="146"/>
      <c r="M178" s="146"/>
      <c r="N178" s="146"/>
      <c r="O178" s="146"/>
    </row>
    <row r="179" spans="1:15" s="14" customFormat="1" ht="60.75" customHeight="1" x14ac:dyDescent="0.25">
      <c r="A179" s="146"/>
      <c r="B179" s="146"/>
      <c r="C179" s="146" t="s">
        <v>120</v>
      </c>
      <c r="D179" s="20" t="s">
        <v>175</v>
      </c>
      <c r="E179" s="15" t="s">
        <v>34</v>
      </c>
      <c r="F179" s="35"/>
      <c r="G179" s="37"/>
      <c r="H179" s="35"/>
      <c r="I179" s="37">
        <f>+'[1]форма 21,22'!B5</f>
        <v>0</v>
      </c>
      <c r="J179" s="146" t="s">
        <v>17</v>
      </c>
      <c r="K179" s="146" t="s">
        <v>17</v>
      </c>
      <c r="L179" s="146" t="s">
        <v>17</v>
      </c>
      <c r="M179" s="146" t="s">
        <v>17</v>
      </c>
      <c r="N179" s="146">
        <f>+'[1]форма 21,22'!B8</f>
        <v>0</v>
      </c>
      <c r="O179" s="146"/>
    </row>
    <row r="180" spans="1:15" s="14" customFormat="1" ht="60.75" customHeight="1" x14ac:dyDescent="0.25">
      <c r="A180" s="146"/>
      <c r="B180" s="146"/>
      <c r="C180" s="146"/>
      <c r="D180" s="20" t="s">
        <v>176</v>
      </c>
      <c r="E180" s="15" t="s">
        <v>34</v>
      </c>
      <c r="F180" s="35"/>
      <c r="G180" s="37"/>
      <c r="H180" s="35"/>
      <c r="I180" s="37">
        <f>+'[1]форма 21,22'!B6</f>
        <v>0</v>
      </c>
      <c r="J180" s="146"/>
      <c r="K180" s="146"/>
      <c r="L180" s="146"/>
      <c r="M180" s="146"/>
      <c r="N180" s="146"/>
      <c r="O180" s="146"/>
    </row>
    <row r="181" spans="1:15" s="14" customFormat="1" ht="60.75" customHeight="1" x14ac:dyDescent="0.25">
      <c r="A181" s="146"/>
      <c r="B181" s="146"/>
      <c r="C181" s="146" t="s">
        <v>113</v>
      </c>
      <c r="D181" s="20" t="s">
        <v>175</v>
      </c>
      <c r="E181" s="15" t="s">
        <v>34</v>
      </c>
      <c r="F181" s="35"/>
      <c r="G181" s="37"/>
      <c r="H181" s="35"/>
      <c r="I181" s="37">
        <f>+'[1]форма 21,22'!B5</f>
        <v>0</v>
      </c>
      <c r="J181" s="146" t="s">
        <v>17</v>
      </c>
      <c r="K181" s="146" t="s">
        <v>17</v>
      </c>
      <c r="L181" s="146" t="s">
        <v>17</v>
      </c>
      <c r="M181" s="146" t="s">
        <v>17</v>
      </c>
      <c r="N181" s="146">
        <f>+'[1]форма 21,22'!B8</f>
        <v>0</v>
      </c>
      <c r="O181" s="146"/>
    </row>
    <row r="182" spans="1:15" s="14" customFormat="1" ht="60.75" customHeight="1" x14ac:dyDescent="0.25">
      <c r="A182" s="146"/>
      <c r="B182" s="146"/>
      <c r="C182" s="146"/>
      <c r="D182" s="20" t="s">
        <v>176</v>
      </c>
      <c r="E182" s="15" t="s">
        <v>34</v>
      </c>
      <c r="F182" s="35"/>
      <c r="G182" s="37"/>
      <c r="H182" s="35"/>
      <c r="I182" s="37">
        <f>+'[1]форма 21,22'!B6</f>
        <v>0</v>
      </c>
      <c r="J182" s="146"/>
      <c r="K182" s="146"/>
      <c r="L182" s="146"/>
      <c r="M182" s="146"/>
      <c r="N182" s="146"/>
      <c r="O182" s="146"/>
    </row>
    <row r="183" spans="1:15" s="14" customFormat="1" ht="60.75" customHeight="1" x14ac:dyDescent="0.25">
      <c r="A183" s="146"/>
      <c r="B183" s="146"/>
      <c r="C183" s="146" t="s">
        <v>123</v>
      </c>
      <c r="D183" s="20" t="s">
        <v>175</v>
      </c>
      <c r="E183" s="15" t="s">
        <v>34</v>
      </c>
      <c r="F183" s="35"/>
      <c r="G183" s="37"/>
      <c r="H183" s="35"/>
      <c r="I183" s="37">
        <f>+'[1]форма 21,22'!B5</f>
        <v>0</v>
      </c>
      <c r="J183" s="146" t="s">
        <v>17</v>
      </c>
      <c r="K183" s="146" t="s">
        <v>17</v>
      </c>
      <c r="L183" s="146" t="s">
        <v>17</v>
      </c>
      <c r="M183" s="146" t="s">
        <v>17</v>
      </c>
      <c r="N183" s="146">
        <f>+'[1]форма 21,22'!B8</f>
        <v>0</v>
      </c>
      <c r="O183" s="146"/>
    </row>
    <row r="184" spans="1:15" s="14" customFormat="1" ht="60.75" customHeight="1" x14ac:dyDescent="0.25">
      <c r="A184" s="146"/>
      <c r="B184" s="146"/>
      <c r="C184" s="146"/>
      <c r="D184" s="20" t="s">
        <v>176</v>
      </c>
      <c r="E184" s="15" t="s">
        <v>34</v>
      </c>
      <c r="F184" s="35"/>
      <c r="G184" s="37"/>
      <c r="H184" s="35"/>
      <c r="I184" s="37">
        <f>+'[1]форма 21,22'!B6</f>
        <v>0</v>
      </c>
      <c r="J184" s="146"/>
      <c r="K184" s="146"/>
      <c r="L184" s="146"/>
      <c r="M184" s="146"/>
      <c r="N184" s="146"/>
      <c r="O184" s="146"/>
    </row>
    <row r="185" spans="1:15" s="14" customFormat="1" ht="60.75" customHeight="1" x14ac:dyDescent="0.25">
      <c r="A185" s="146"/>
      <c r="B185" s="146"/>
      <c r="C185" s="146" t="s">
        <v>169</v>
      </c>
      <c r="D185" s="20" t="s">
        <v>175</v>
      </c>
      <c r="E185" s="15" t="s">
        <v>34</v>
      </c>
      <c r="F185" s="35"/>
      <c r="G185" s="37"/>
      <c r="H185" s="35"/>
      <c r="I185" s="37">
        <f>+'[1]форма 21,22'!B5</f>
        <v>0</v>
      </c>
      <c r="J185" s="146" t="s">
        <v>17</v>
      </c>
      <c r="K185" s="146" t="s">
        <v>17</v>
      </c>
      <c r="L185" s="146" t="s">
        <v>17</v>
      </c>
      <c r="M185" s="146" t="s">
        <v>17</v>
      </c>
      <c r="N185" s="146">
        <f>+'[1]форма 21,22'!B8</f>
        <v>0</v>
      </c>
      <c r="O185" s="146"/>
    </row>
    <row r="186" spans="1:15" s="14" customFormat="1" ht="60.75" customHeight="1" x14ac:dyDescent="0.25">
      <c r="A186" s="146"/>
      <c r="B186" s="146"/>
      <c r="C186" s="146"/>
      <c r="D186" s="20" t="s">
        <v>176</v>
      </c>
      <c r="E186" s="15" t="s">
        <v>34</v>
      </c>
      <c r="F186" s="35"/>
      <c r="G186" s="37"/>
      <c r="H186" s="35"/>
      <c r="I186" s="37">
        <f>+'[1]форма 21,22'!B6</f>
        <v>0</v>
      </c>
      <c r="J186" s="146"/>
      <c r="K186" s="146"/>
      <c r="L186" s="146"/>
      <c r="M186" s="146"/>
      <c r="N186" s="146"/>
      <c r="O186" s="146"/>
    </row>
    <row r="187" spans="1:15" s="14" customFormat="1" ht="60.75" customHeight="1" x14ac:dyDescent="0.25">
      <c r="A187" s="146"/>
      <c r="B187" s="146"/>
      <c r="C187" s="146" t="s">
        <v>115</v>
      </c>
      <c r="D187" s="20" t="s">
        <v>175</v>
      </c>
      <c r="E187" s="15" t="s">
        <v>34</v>
      </c>
      <c r="F187" s="35"/>
      <c r="G187" s="37"/>
      <c r="H187" s="35"/>
      <c r="I187" s="37">
        <f>+'[1]форма 21,22'!B5</f>
        <v>0</v>
      </c>
      <c r="J187" s="146" t="s">
        <v>17</v>
      </c>
      <c r="K187" s="146" t="s">
        <v>17</v>
      </c>
      <c r="L187" s="146" t="s">
        <v>17</v>
      </c>
      <c r="M187" s="146" t="s">
        <v>17</v>
      </c>
      <c r="N187" s="146">
        <f>+'[1]форма 21,22'!B8</f>
        <v>0</v>
      </c>
      <c r="O187" s="146"/>
    </row>
    <row r="188" spans="1:15" s="14" customFormat="1" ht="60.75" customHeight="1" x14ac:dyDescent="0.25">
      <c r="A188" s="146"/>
      <c r="B188" s="146"/>
      <c r="C188" s="146"/>
      <c r="D188" s="20" t="s">
        <v>176</v>
      </c>
      <c r="E188" s="15" t="s">
        <v>34</v>
      </c>
      <c r="F188" s="35"/>
      <c r="G188" s="37"/>
      <c r="H188" s="35"/>
      <c r="I188" s="37">
        <f>+'[1]форма 21,22'!B6</f>
        <v>0</v>
      </c>
      <c r="J188" s="146"/>
      <c r="K188" s="146"/>
      <c r="L188" s="146"/>
      <c r="M188" s="146"/>
      <c r="N188" s="146"/>
      <c r="O188" s="146"/>
    </row>
    <row r="189" spans="1:15" s="14" customFormat="1" ht="60.75" customHeight="1" x14ac:dyDescent="0.25">
      <c r="A189" s="146"/>
      <c r="B189" s="146"/>
      <c r="C189" s="146" t="s">
        <v>125</v>
      </c>
      <c r="D189" s="20" t="s">
        <v>175</v>
      </c>
      <c r="E189" s="15" t="s">
        <v>34</v>
      </c>
      <c r="F189" s="35"/>
      <c r="G189" s="37"/>
      <c r="H189" s="35"/>
      <c r="I189" s="37">
        <f>+'[1]форма 21,22'!B5</f>
        <v>0</v>
      </c>
      <c r="J189" s="146" t="s">
        <v>17</v>
      </c>
      <c r="K189" s="146" t="s">
        <v>17</v>
      </c>
      <c r="L189" s="146" t="s">
        <v>17</v>
      </c>
      <c r="M189" s="146" t="s">
        <v>17</v>
      </c>
      <c r="N189" s="146">
        <f>+'[1]форма 21,22'!B8</f>
        <v>0</v>
      </c>
      <c r="O189" s="146"/>
    </row>
    <row r="190" spans="1:15" s="14" customFormat="1" ht="66.75" customHeight="1" x14ac:dyDescent="0.25">
      <c r="A190" s="146" t="s">
        <v>177</v>
      </c>
      <c r="B190" s="146"/>
      <c r="C190" s="146"/>
      <c r="D190" s="20" t="s">
        <v>176</v>
      </c>
      <c r="E190" s="15" t="s">
        <v>34</v>
      </c>
      <c r="F190" s="35"/>
      <c r="G190" s="37"/>
      <c r="H190" s="35"/>
      <c r="I190" s="37">
        <f>+'[1]форма 21,22'!B6</f>
        <v>0</v>
      </c>
      <c r="J190" s="146"/>
      <c r="K190" s="146"/>
      <c r="L190" s="146"/>
      <c r="M190" s="146"/>
      <c r="N190" s="146"/>
      <c r="O190" s="146"/>
    </row>
    <row r="191" spans="1:15" s="14" customFormat="1" ht="15.75" customHeight="1" x14ac:dyDescent="0.25">
      <c r="A191" s="140" t="s">
        <v>179</v>
      </c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2"/>
    </row>
    <row r="192" spans="1:15" s="14" customFormat="1" ht="36" x14ac:dyDescent="0.25">
      <c r="A192" s="15" t="s">
        <v>180</v>
      </c>
      <c r="B192" s="15" t="s">
        <v>181</v>
      </c>
      <c r="C192" s="15" t="s">
        <v>49</v>
      </c>
      <c r="D192" s="15" t="s">
        <v>182</v>
      </c>
      <c r="E192" s="15" t="s">
        <v>66</v>
      </c>
      <c r="F192" s="35"/>
      <c r="G192" s="37" t="s">
        <v>67</v>
      </c>
      <c r="H192" s="35"/>
      <c r="I192" s="37" t="str">
        <f>+'[1]форма 23'!F7</f>
        <v>нет</v>
      </c>
      <c r="J192" s="15">
        <f>+'[1]форма 23'!B6</f>
        <v>0</v>
      </c>
      <c r="K192" s="15"/>
      <c r="L192" s="15">
        <f>+'[1]форма 23'!C6</f>
        <v>0</v>
      </c>
      <c r="M192" s="15">
        <f>+'[1]форма 23'!D6</f>
        <v>0</v>
      </c>
      <c r="N192" s="15">
        <f>+'[1]форма 23'!F8</f>
        <v>0</v>
      </c>
      <c r="O192" s="146" t="s">
        <v>183</v>
      </c>
    </row>
    <row r="193" spans="1:15" s="14" customFormat="1" ht="60.75" customHeight="1" x14ac:dyDescent="0.25">
      <c r="A193" s="15" t="s">
        <v>184</v>
      </c>
      <c r="B193" s="15" t="s">
        <v>185</v>
      </c>
      <c r="C193" s="15" t="s">
        <v>38</v>
      </c>
      <c r="D193" s="15" t="s">
        <v>186</v>
      </c>
      <c r="E193" s="15" t="s">
        <v>66</v>
      </c>
      <c r="F193" s="35"/>
      <c r="G193" s="37" t="s">
        <v>187</v>
      </c>
      <c r="H193" s="35"/>
      <c r="I193" s="37" t="str">
        <f>+'[1]форма 24'!E9</f>
        <v>нет</v>
      </c>
      <c r="J193" s="11"/>
      <c r="K193" s="15"/>
      <c r="L193" s="15">
        <f>+'[1]форма 24'!B6</f>
        <v>0</v>
      </c>
      <c r="M193" s="15">
        <f>+'[1]форма 24'!C6</f>
        <v>0</v>
      </c>
      <c r="N193" s="15">
        <f>+'[1]форма 24'!E10</f>
        <v>0</v>
      </c>
      <c r="O193" s="146"/>
    </row>
    <row r="194" spans="1:15" s="14" customFormat="1" ht="15.75" customHeight="1" x14ac:dyDescent="0.25">
      <c r="A194" s="140" t="s">
        <v>188</v>
      </c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2"/>
    </row>
    <row r="195" spans="1:15" s="14" customFormat="1" ht="97.5" customHeight="1" x14ac:dyDescent="0.25">
      <c r="A195" s="15" t="s">
        <v>189</v>
      </c>
      <c r="B195" s="15" t="s">
        <v>190</v>
      </c>
      <c r="C195" s="15" t="s">
        <v>49</v>
      </c>
      <c r="D195" s="15" t="s">
        <v>191</v>
      </c>
      <c r="E195" s="15" t="s">
        <v>66</v>
      </c>
      <c r="F195" s="35"/>
      <c r="G195" s="37" t="s">
        <v>187</v>
      </c>
      <c r="H195" s="35"/>
      <c r="I195" s="37" t="str">
        <f>+'[1]форма 25'!E10</f>
        <v>да</v>
      </c>
      <c r="J195" s="15" t="s">
        <v>17</v>
      </c>
      <c r="K195" s="15" t="s">
        <v>17</v>
      </c>
      <c r="L195" s="15" t="s">
        <v>17</v>
      </c>
      <c r="M195" s="15" t="s">
        <v>17</v>
      </c>
      <c r="N195" s="15">
        <f>+'[1]форма 25'!E11</f>
        <v>0</v>
      </c>
      <c r="O195" s="146" t="s">
        <v>192</v>
      </c>
    </row>
    <row r="196" spans="1:15" s="14" customFormat="1" ht="80.25" customHeight="1" x14ac:dyDescent="0.25">
      <c r="A196" s="15" t="s">
        <v>193</v>
      </c>
      <c r="B196" s="15" t="s">
        <v>194</v>
      </c>
      <c r="C196" s="15" t="s">
        <v>49</v>
      </c>
      <c r="D196" s="15" t="s">
        <v>195</v>
      </c>
      <c r="E196" s="15" t="s">
        <v>66</v>
      </c>
      <c r="F196" s="35"/>
      <c r="G196" s="37" t="s">
        <v>67</v>
      </c>
      <c r="H196" s="35"/>
      <c r="I196" s="37" t="str">
        <f>+'[1]форма 26'!C8</f>
        <v>нет</v>
      </c>
      <c r="J196" s="15" t="s">
        <v>17</v>
      </c>
      <c r="K196" s="15" t="s">
        <v>17</v>
      </c>
      <c r="L196" s="15" t="s">
        <v>17</v>
      </c>
      <c r="M196" s="15" t="s">
        <v>17</v>
      </c>
      <c r="N196" s="15">
        <f>+'[1]форма 26'!C9</f>
        <v>0</v>
      </c>
      <c r="O196" s="146"/>
    </row>
    <row r="197" spans="1:15" s="14" customFormat="1" ht="115.5" customHeight="1" x14ac:dyDescent="0.25">
      <c r="A197" s="15" t="s">
        <v>196</v>
      </c>
      <c r="B197" s="15" t="s">
        <v>197</v>
      </c>
      <c r="C197" s="15" t="s">
        <v>49</v>
      </c>
      <c r="D197" s="15" t="s">
        <v>198</v>
      </c>
      <c r="E197" s="15" t="s">
        <v>56</v>
      </c>
      <c r="F197" s="35"/>
      <c r="G197" s="37">
        <v>100</v>
      </c>
      <c r="H197" s="35"/>
      <c r="I197" s="37" t="e">
        <f>+'[1]форма 27'!E8</f>
        <v>#DIV/0!</v>
      </c>
      <c r="J197" s="15" t="s">
        <v>17</v>
      </c>
      <c r="K197" s="15" t="s">
        <v>17</v>
      </c>
      <c r="L197" s="15" t="s">
        <v>17</v>
      </c>
      <c r="M197" s="15" t="s">
        <v>17</v>
      </c>
      <c r="N197" s="15">
        <f>+'[1]форма 27'!E9</f>
        <v>0</v>
      </c>
      <c r="O197" s="146"/>
    </row>
    <row r="198" spans="1:15" s="14" customFormat="1" ht="285.75" customHeight="1" x14ac:dyDescent="0.25">
      <c r="A198" s="15" t="s">
        <v>199</v>
      </c>
      <c r="B198" s="15" t="s">
        <v>200</v>
      </c>
      <c r="C198" s="15" t="s">
        <v>49</v>
      </c>
      <c r="D198" s="15" t="s">
        <v>201</v>
      </c>
      <c r="E198" s="15" t="s">
        <v>202</v>
      </c>
      <c r="F198" s="35"/>
      <c r="G198" s="37" t="s">
        <v>187</v>
      </c>
      <c r="H198" s="35"/>
      <c r="I198" s="37" t="str">
        <f>+'[1]форма 28'!F9</f>
        <v>нет</v>
      </c>
      <c r="J198" s="15">
        <f>+'[1]форма 28'!B6</f>
        <v>0</v>
      </c>
      <c r="K198" s="15"/>
      <c r="L198" s="15">
        <f>+'[1]форма 28'!C6</f>
        <v>0</v>
      </c>
      <c r="M198" s="15">
        <f>+'[1]форма 28'!D6</f>
        <v>0</v>
      </c>
      <c r="N198" s="15">
        <f>+'[1]форма 28'!F10</f>
        <v>0</v>
      </c>
      <c r="O198" s="146"/>
    </row>
    <row r="199" spans="1:15" s="14" customFormat="1" ht="126" customHeight="1" x14ac:dyDescent="0.25">
      <c r="A199" s="15" t="s">
        <v>203</v>
      </c>
      <c r="B199" s="15" t="s">
        <v>204</v>
      </c>
      <c r="C199" s="15" t="s">
        <v>49</v>
      </c>
      <c r="D199" s="15" t="s">
        <v>205</v>
      </c>
      <c r="E199" s="15" t="s">
        <v>202</v>
      </c>
      <c r="F199" s="35"/>
      <c r="G199" s="37" t="s">
        <v>67</v>
      </c>
      <c r="H199" s="35"/>
      <c r="I199" s="37" t="str">
        <f>+'[1]форма 29'!F9</f>
        <v>нет</v>
      </c>
      <c r="J199" s="15">
        <f>+'[1]форма 29'!B6</f>
        <v>0</v>
      </c>
      <c r="K199" s="15"/>
      <c r="L199" s="15">
        <f>+'[1]форма 29'!C6</f>
        <v>0</v>
      </c>
      <c r="M199" s="15">
        <f>+'[1]форма 29'!D6</f>
        <v>0</v>
      </c>
      <c r="N199" s="15">
        <f>+'[1]форма 29'!F10</f>
        <v>0</v>
      </c>
      <c r="O199" s="146"/>
    </row>
    <row r="200" spans="1:15" s="14" customFormat="1" ht="24" customHeight="1" x14ac:dyDescent="0.25">
      <c r="A200" s="140" t="s">
        <v>206</v>
      </c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2"/>
    </row>
    <row r="201" spans="1:15" s="14" customFormat="1" ht="38.25" customHeight="1" x14ac:dyDescent="0.25">
      <c r="A201" s="147" t="s">
        <v>207</v>
      </c>
      <c r="B201" s="147" t="s">
        <v>208</v>
      </c>
      <c r="C201" s="15" t="s">
        <v>49</v>
      </c>
      <c r="D201" s="15" t="s">
        <v>209</v>
      </c>
      <c r="E201" s="15" t="s">
        <v>66</v>
      </c>
      <c r="F201" s="35"/>
      <c r="G201" s="37" t="s">
        <v>67</v>
      </c>
      <c r="H201" s="35"/>
      <c r="I201" s="37" t="e">
        <f>+'[1]форма 30'!E10:F10</f>
        <v>#VALUE!</v>
      </c>
      <c r="J201" s="11"/>
      <c r="K201" s="15"/>
      <c r="L201" s="15">
        <f>+'[1]форма 30'!B6</f>
        <v>0</v>
      </c>
      <c r="M201" s="15">
        <f>+'[1]форма 30'!C6</f>
        <v>0</v>
      </c>
      <c r="N201" s="15">
        <f>+'[1]форма 30'!E11</f>
        <v>0</v>
      </c>
      <c r="O201" s="147" t="s">
        <v>210</v>
      </c>
    </row>
    <row r="202" spans="1:15" s="14" customFormat="1" ht="38.25" customHeight="1" x14ac:dyDescent="0.25">
      <c r="A202" s="148"/>
      <c r="B202" s="148"/>
      <c r="C202" s="15" t="s">
        <v>158</v>
      </c>
      <c r="D202" s="15" t="s">
        <v>209</v>
      </c>
      <c r="E202" s="15" t="s">
        <v>66</v>
      </c>
      <c r="F202" s="35"/>
      <c r="G202" s="37" t="s">
        <v>67</v>
      </c>
      <c r="H202" s="35"/>
      <c r="I202" s="37" t="e">
        <f>+'[1]форма 30'!E10:F10</f>
        <v>#VALUE!</v>
      </c>
      <c r="J202" s="15"/>
      <c r="K202" s="15"/>
      <c r="L202" s="15">
        <f>+'[1]форма 30'!B6</f>
        <v>0</v>
      </c>
      <c r="M202" s="15">
        <f>+'[1]форма 30'!C6</f>
        <v>0</v>
      </c>
      <c r="N202" s="15">
        <f>+'[1]форма 30'!E11</f>
        <v>0</v>
      </c>
      <c r="O202" s="148"/>
    </row>
    <row r="203" spans="1:15" s="14" customFormat="1" ht="38.25" customHeight="1" x14ac:dyDescent="0.25">
      <c r="A203" s="148"/>
      <c r="B203" s="148"/>
      <c r="C203" s="15" t="s">
        <v>103</v>
      </c>
      <c r="D203" s="15" t="s">
        <v>209</v>
      </c>
      <c r="E203" s="15" t="s">
        <v>66</v>
      </c>
      <c r="F203" s="35"/>
      <c r="G203" s="37" t="s">
        <v>67</v>
      </c>
      <c r="H203" s="35"/>
      <c r="I203" s="37" t="e">
        <f>+'[1]форма 30'!E10:F10</f>
        <v>#VALUE!</v>
      </c>
      <c r="J203" s="15"/>
      <c r="K203" s="15"/>
      <c r="L203" s="15">
        <f>+'[1]форма 30'!B6</f>
        <v>0</v>
      </c>
      <c r="M203" s="15">
        <f>+'[1]форма 30'!C6</f>
        <v>0</v>
      </c>
      <c r="N203" s="15">
        <f>+'[1]форма 30'!E11</f>
        <v>0</v>
      </c>
      <c r="O203" s="148"/>
    </row>
    <row r="204" spans="1:15" s="14" customFormat="1" ht="38.25" customHeight="1" x14ac:dyDescent="0.25">
      <c r="A204" s="148"/>
      <c r="B204" s="148"/>
      <c r="C204" s="15" t="s">
        <v>107</v>
      </c>
      <c r="D204" s="15" t="s">
        <v>209</v>
      </c>
      <c r="E204" s="15" t="s">
        <v>66</v>
      </c>
      <c r="F204" s="35"/>
      <c r="G204" s="37" t="s">
        <v>67</v>
      </c>
      <c r="H204" s="35"/>
      <c r="I204" s="37" t="e">
        <f>+'[1]форма 30'!E10:F10</f>
        <v>#VALUE!</v>
      </c>
      <c r="J204" s="15"/>
      <c r="K204" s="15"/>
      <c r="L204" s="15">
        <f>+'[1]форма 30'!B6</f>
        <v>0</v>
      </c>
      <c r="M204" s="15">
        <f>+'[1]форма 30'!C6</f>
        <v>0</v>
      </c>
      <c r="N204" s="15">
        <f>+'[1]форма 30'!E11</f>
        <v>0</v>
      </c>
      <c r="O204" s="148"/>
    </row>
    <row r="205" spans="1:15" s="14" customFormat="1" ht="38.25" customHeight="1" x14ac:dyDescent="0.25">
      <c r="A205" s="148"/>
      <c r="B205" s="148"/>
      <c r="C205" s="15" t="s">
        <v>108</v>
      </c>
      <c r="D205" s="15" t="s">
        <v>209</v>
      </c>
      <c r="E205" s="15" t="s">
        <v>66</v>
      </c>
      <c r="F205" s="35"/>
      <c r="G205" s="37" t="s">
        <v>67</v>
      </c>
      <c r="H205" s="35"/>
      <c r="I205" s="37" t="e">
        <f>+'[1]форма 30'!E10:F10</f>
        <v>#VALUE!</v>
      </c>
      <c r="J205" s="15"/>
      <c r="K205" s="15"/>
      <c r="L205" s="15">
        <f>+'[1]форма 30'!B6</f>
        <v>0</v>
      </c>
      <c r="M205" s="15">
        <f>+'[1]форма 30'!C6</f>
        <v>0</v>
      </c>
      <c r="N205" s="15">
        <f>+'[1]форма 30'!E11</f>
        <v>0</v>
      </c>
      <c r="O205" s="148"/>
    </row>
    <row r="206" spans="1:15" s="14" customFormat="1" ht="38.25" customHeight="1" x14ac:dyDescent="0.25">
      <c r="A206" s="148"/>
      <c r="B206" s="148"/>
      <c r="C206" s="15" t="s">
        <v>119</v>
      </c>
      <c r="D206" s="15" t="s">
        <v>209</v>
      </c>
      <c r="E206" s="15" t="s">
        <v>66</v>
      </c>
      <c r="F206" s="35"/>
      <c r="G206" s="37" t="s">
        <v>67</v>
      </c>
      <c r="H206" s="35"/>
      <c r="I206" s="37" t="e">
        <f>+'[1]форма 30'!E10:F10</f>
        <v>#VALUE!</v>
      </c>
      <c r="J206" s="15"/>
      <c r="K206" s="15"/>
      <c r="L206" s="15">
        <f>+'[1]форма 30'!B6</f>
        <v>0</v>
      </c>
      <c r="M206" s="15">
        <f>+'[1]форма 30'!C6</f>
        <v>0</v>
      </c>
      <c r="N206" s="15">
        <f>+'[1]форма 30'!E11</f>
        <v>0</v>
      </c>
      <c r="O206" s="148"/>
    </row>
    <row r="207" spans="1:15" s="14" customFormat="1" ht="38.25" customHeight="1" x14ac:dyDescent="0.25">
      <c r="A207" s="148"/>
      <c r="B207" s="148"/>
      <c r="C207" s="15" t="s">
        <v>110</v>
      </c>
      <c r="D207" s="15" t="s">
        <v>209</v>
      </c>
      <c r="E207" s="15" t="s">
        <v>66</v>
      </c>
      <c r="F207" s="35"/>
      <c r="G207" s="37" t="s">
        <v>67</v>
      </c>
      <c r="H207" s="35"/>
      <c r="I207" s="37" t="e">
        <f>+'[1]форма 30'!E10:F10</f>
        <v>#VALUE!</v>
      </c>
      <c r="J207" s="15"/>
      <c r="K207" s="15"/>
      <c r="L207" s="15">
        <f>+'[1]форма 30'!B6</f>
        <v>0</v>
      </c>
      <c r="M207" s="15">
        <f>+'[1]форма 30'!C6</f>
        <v>0</v>
      </c>
      <c r="N207" s="15">
        <f>+'[1]форма 30'!E11</f>
        <v>0</v>
      </c>
      <c r="O207" s="148"/>
    </row>
    <row r="208" spans="1:15" s="14" customFormat="1" ht="38.25" customHeight="1" x14ac:dyDescent="0.25">
      <c r="A208" s="148"/>
      <c r="B208" s="148"/>
      <c r="C208" s="15" t="s">
        <v>111</v>
      </c>
      <c r="D208" s="15" t="s">
        <v>209</v>
      </c>
      <c r="E208" s="15" t="s">
        <v>66</v>
      </c>
      <c r="F208" s="35"/>
      <c r="G208" s="37" t="s">
        <v>67</v>
      </c>
      <c r="H208" s="35"/>
      <c r="I208" s="37" t="e">
        <f>+'[1]форма 30'!E10:F10</f>
        <v>#VALUE!</v>
      </c>
      <c r="J208" s="15"/>
      <c r="K208" s="15"/>
      <c r="L208" s="15">
        <f>+'[1]форма 30'!B6</f>
        <v>0</v>
      </c>
      <c r="M208" s="15">
        <f>+'[1]форма 30'!C6</f>
        <v>0</v>
      </c>
      <c r="N208" s="15">
        <f>+'[1]форма 30'!E11</f>
        <v>0</v>
      </c>
      <c r="O208" s="148"/>
    </row>
    <row r="209" spans="1:15" s="14" customFormat="1" ht="38.25" customHeight="1" x14ac:dyDescent="0.25">
      <c r="A209" s="148"/>
      <c r="B209" s="148"/>
      <c r="C209" s="15" t="s">
        <v>109</v>
      </c>
      <c r="D209" s="15" t="s">
        <v>209</v>
      </c>
      <c r="E209" s="15" t="s">
        <v>66</v>
      </c>
      <c r="F209" s="35"/>
      <c r="G209" s="37" t="s">
        <v>67</v>
      </c>
      <c r="H209" s="35"/>
      <c r="I209" s="37" t="e">
        <f>+'[1]форма 30'!E10:F10</f>
        <v>#VALUE!</v>
      </c>
      <c r="J209" s="15"/>
      <c r="K209" s="15"/>
      <c r="L209" s="15">
        <f>+'[1]форма 30'!B6</f>
        <v>0</v>
      </c>
      <c r="M209" s="15">
        <f>+'[1]форма 30'!C6</f>
        <v>0</v>
      </c>
      <c r="N209" s="15">
        <f>+'[1]форма 30'!E11</f>
        <v>0</v>
      </c>
      <c r="O209" s="148"/>
    </row>
    <row r="210" spans="1:15" s="14" customFormat="1" ht="38.25" customHeight="1" x14ac:dyDescent="0.25">
      <c r="A210" s="148"/>
      <c r="B210" s="148"/>
      <c r="C210" s="15" t="s">
        <v>44</v>
      </c>
      <c r="D210" s="15" t="s">
        <v>209</v>
      </c>
      <c r="E210" s="15" t="s">
        <v>66</v>
      </c>
      <c r="F210" s="35"/>
      <c r="G210" s="37" t="s">
        <v>67</v>
      </c>
      <c r="H210" s="35"/>
      <c r="I210" s="37" t="e">
        <f>+'[1]форма 30'!E10:F10</f>
        <v>#VALUE!</v>
      </c>
      <c r="J210" s="15"/>
      <c r="K210" s="15"/>
      <c r="L210" s="15">
        <f>+'[1]форма 30'!B6</f>
        <v>0</v>
      </c>
      <c r="M210" s="15">
        <f>+'[1]форма 30'!C6</f>
        <v>0</v>
      </c>
      <c r="N210" s="15">
        <f>+'[1]форма 30'!E11</f>
        <v>0</v>
      </c>
      <c r="O210" s="148"/>
    </row>
    <row r="211" spans="1:15" s="14" customFormat="1" ht="38.25" customHeight="1" x14ac:dyDescent="0.25">
      <c r="A211" s="148"/>
      <c r="B211" s="148"/>
      <c r="C211" s="15" t="s">
        <v>38</v>
      </c>
      <c r="D211" s="15" t="s">
        <v>209</v>
      </c>
      <c r="E211" s="15" t="s">
        <v>66</v>
      </c>
      <c r="F211" s="35"/>
      <c r="G211" s="37" t="s">
        <v>67</v>
      </c>
      <c r="H211" s="35"/>
      <c r="I211" s="37" t="e">
        <f>+'[1]форма 30'!E10:F10</f>
        <v>#VALUE!</v>
      </c>
      <c r="J211" s="15"/>
      <c r="K211" s="15"/>
      <c r="L211" s="15">
        <f>+'[1]форма 30'!B6</f>
        <v>0</v>
      </c>
      <c r="M211" s="15">
        <f>+'[1]форма 30'!C6</f>
        <v>0</v>
      </c>
      <c r="N211" s="15">
        <f>+'[1]форма 30'!E11</f>
        <v>0</v>
      </c>
      <c r="O211" s="148"/>
    </row>
    <row r="212" spans="1:15" s="14" customFormat="1" ht="38.25" customHeight="1" x14ac:dyDescent="0.25">
      <c r="A212" s="148"/>
      <c r="B212" s="148"/>
      <c r="C212" s="15" t="s">
        <v>165</v>
      </c>
      <c r="D212" s="15" t="s">
        <v>209</v>
      </c>
      <c r="E212" s="15" t="s">
        <v>66</v>
      </c>
      <c r="F212" s="35"/>
      <c r="G212" s="37" t="s">
        <v>67</v>
      </c>
      <c r="H212" s="35"/>
      <c r="I212" s="37" t="e">
        <f>+'[1]форма 30'!E10:F10</f>
        <v>#VALUE!</v>
      </c>
      <c r="J212" s="15"/>
      <c r="K212" s="15"/>
      <c r="L212" s="15">
        <f>+'[1]форма 30'!B6</f>
        <v>0</v>
      </c>
      <c r="M212" s="15">
        <f>+'[1]форма 30'!C6</f>
        <v>0</v>
      </c>
      <c r="N212" s="15">
        <f>+'[1]форма 30'!E11</f>
        <v>0</v>
      </c>
      <c r="O212" s="148"/>
    </row>
    <row r="213" spans="1:15" s="14" customFormat="1" ht="38.25" customHeight="1" x14ac:dyDescent="0.25">
      <c r="A213" s="148"/>
      <c r="B213" s="148"/>
      <c r="C213" s="15" t="s">
        <v>166</v>
      </c>
      <c r="D213" s="15" t="s">
        <v>209</v>
      </c>
      <c r="E213" s="15" t="s">
        <v>66</v>
      </c>
      <c r="F213" s="35"/>
      <c r="G213" s="37" t="s">
        <v>67</v>
      </c>
      <c r="H213" s="35"/>
      <c r="I213" s="37" t="e">
        <f>+'[1]форма 30'!E10:F10</f>
        <v>#VALUE!</v>
      </c>
      <c r="J213" s="15"/>
      <c r="K213" s="15"/>
      <c r="L213" s="15">
        <f>+'[1]форма 30'!B6</f>
        <v>0</v>
      </c>
      <c r="M213" s="15">
        <f>+'[1]форма 30'!C6</f>
        <v>0</v>
      </c>
      <c r="N213" s="15">
        <f>+'[1]форма 30'!E11</f>
        <v>0</v>
      </c>
      <c r="O213" s="148"/>
    </row>
    <row r="214" spans="1:15" s="14" customFormat="1" ht="38.25" customHeight="1" x14ac:dyDescent="0.25">
      <c r="A214" s="148"/>
      <c r="B214" s="148"/>
      <c r="C214" s="15" t="s">
        <v>120</v>
      </c>
      <c r="D214" s="15" t="s">
        <v>209</v>
      </c>
      <c r="E214" s="15" t="s">
        <v>66</v>
      </c>
      <c r="F214" s="35"/>
      <c r="G214" s="37" t="s">
        <v>67</v>
      </c>
      <c r="H214" s="35"/>
      <c r="I214" s="37" t="e">
        <f>+'[1]форма 30'!E10:F10</f>
        <v>#VALUE!</v>
      </c>
      <c r="J214" s="15"/>
      <c r="K214" s="15"/>
      <c r="L214" s="15">
        <f>+'[1]форма 30'!B6</f>
        <v>0</v>
      </c>
      <c r="M214" s="15">
        <f>+'[1]форма 30'!C6</f>
        <v>0</v>
      </c>
      <c r="N214" s="15">
        <f>+'[1]форма 30'!E11</f>
        <v>0</v>
      </c>
      <c r="O214" s="148"/>
    </row>
    <row r="215" spans="1:15" s="14" customFormat="1" ht="38.25" customHeight="1" x14ac:dyDescent="0.25">
      <c r="A215" s="148"/>
      <c r="B215" s="148"/>
      <c r="C215" s="15" t="s">
        <v>113</v>
      </c>
      <c r="D215" s="15" t="s">
        <v>209</v>
      </c>
      <c r="E215" s="15" t="s">
        <v>66</v>
      </c>
      <c r="F215" s="35"/>
      <c r="G215" s="37" t="s">
        <v>67</v>
      </c>
      <c r="H215" s="35"/>
      <c r="I215" s="37" t="e">
        <f>+'[1]форма 30'!E10:F10</f>
        <v>#VALUE!</v>
      </c>
      <c r="J215" s="15"/>
      <c r="K215" s="15"/>
      <c r="L215" s="15">
        <f>+'[1]форма 30'!B6</f>
        <v>0</v>
      </c>
      <c r="M215" s="15">
        <f>+'[1]форма 30'!C6</f>
        <v>0</v>
      </c>
      <c r="N215" s="15">
        <f>+'[1]форма 30'!E11</f>
        <v>0</v>
      </c>
      <c r="O215" s="148"/>
    </row>
    <row r="216" spans="1:15" s="14" customFormat="1" ht="38.25" customHeight="1" x14ac:dyDescent="0.25">
      <c r="A216" s="148"/>
      <c r="B216" s="148"/>
      <c r="C216" s="15" t="s">
        <v>123</v>
      </c>
      <c r="D216" s="15" t="s">
        <v>209</v>
      </c>
      <c r="E216" s="15" t="s">
        <v>66</v>
      </c>
      <c r="F216" s="35"/>
      <c r="G216" s="37" t="s">
        <v>67</v>
      </c>
      <c r="H216" s="35"/>
      <c r="I216" s="37" t="e">
        <f>+'[1]форма 30'!E10:F10</f>
        <v>#VALUE!</v>
      </c>
      <c r="J216" s="15"/>
      <c r="K216" s="15"/>
      <c r="L216" s="15">
        <f>+'[1]форма 30'!B6</f>
        <v>0</v>
      </c>
      <c r="M216" s="15">
        <f>+'[1]форма 30'!C6</f>
        <v>0</v>
      </c>
      <c r="N216" s="15">
        <f>+'[1]форма 30'!E11</f>
        <v>0</v>
      </c>
      <c r="O216" s="148"/>
    </row>
    <row r="217" spans="1:15" s="14" customFormat="1" ht="38.25" customHeight="1" x14ac:dyDescent="0.25">
      <c r="A217" s="148"/>
      <c r="B217" s="148"/>
      <c r="C217" s="15" t="s">
        <v>169</v>
      </c>
      <c r="D217" s="15" t="s">
        <v>209</v>
      </c>
      <c r="E217" s="15" t="s">
        <v>66</v>
      </c>
      <c r="F217" s="35"/>
      <c r="G217" s="37" t="s">
        <v>67</v>
      </c>
      <c r="H217" s="35"/>
      <c r="I217" s="37" t="e">
        <f>+'[1]форма 30'!E10:F10</f>
        <v>#VALUE!</v>
      </c>
      <c r="J217" s="15"/>
      <c r="K217" s="15"/>
      <c r="L217" s="15">
        <f>+'[1]форма 30'!B6</f>
        <v>0</v>
      </c>
      <c r="M217" s="15">
        <f>+'[1]форма 30'!C6</f>
        <v>0</v>
      </c>
      <c r="N217" s="15">
        <f>+'[1]форма 30'!E11</f>
        <v>0</v>
      </c>
      <c r="O217" s="148"/>
    </row>
    <row r="218" spans="1:15" s="14" customFormat="1" ht="38.25" customHeight="1" x14ac:dyDescent="0.25">
      <c r="A218" s="148"/>
      <c r="B218" s="148"/>
      <c r="C218" s="15" t="s">
        <v>115</v>
      </c>
      <c r="D218" s="15" t="s">
        <v>209</v>
      </c>
      <c r="E218" s="15" t="s">
        <v>66</v>
      </c>
      <c r="F218" s="35"/>
      <c r="G218" s="37" t="s">
        <v>67</v>
      </c>
      <c r="H218" s="35"/>
      <c r="I218" s="37" t="e">
        <f>+'[1]форма 30'!E10:F10</f>
        <v>#VALUE!</v>
      </c>
      <c r="J218" s="15"/>
      <c r="K218" s="15"/>
      <c r="L218" s="15">
        <f>+'[1]форма 30'!B6</f>
        <v>0</v>
      </c>
      <c r="M218" s="15">
        <f>+'[1]форма 30'!C6</f>
        <v>0</v>
      </c>
      <c r="N218" s="15">
        <f>+'[1]форма 30'!E11</f>
        <v>0</v>
      </c>
      <c r="O218" s="148"/>
    </row>
    <row r="219" spans="1:15" s="14" customFormat="1" ht="38.25" customHeight="1" x14ac:dyDescent="0.25">
      <c r="A219" s="149"/>
      <c r="B219" s="149"/>
      <c r="C219" s="15" t="s">
        <v>125</v>
      </c>
      <c r="D219" s="15" t="s">
        <v>209</v>
      </c>
      <c r="E219" s="15" t="s">
        <v>66</v>
      </c>
      <c r="F219" s="35"/>
      <c r="G219" s="37" t="s">
        <v>67</v>
      </c>
      <c r="H219" s="35"/>
      <c r="I219" s="37" t="e">
        <f>+'[1]форма 30'!E10:F10</f>
        <v>#VALUE!</v>
      </c>
      <c r="J219" s="15"/>
      <c r="K219" s="15"/>
      <c r="L219" s="15">
        <f>+'[1]форма 30'!B6</f>
        <v>0</v>
      </c>
      <c r="M219" s="15">
        <f>+'[1]форма 30'!C6</f>
        <v>0</v>
      </c>
      <c r="N219" s="15">
        <f>+'[1]форма 30'!E11</f>
        <v>0</v>
      </c>
      <c r="O219" s="149"/>
    </row>
    <row r="220" spans="1:15" s="14" customFormat="1" x14ac:dyDescent="0.25">
      <c r="A220" s="138" t="s">
        <v>211</v>
      </c>
      <c r="B220" s="138"/>
      <c r="C220" s="138"/>
      <c r="D220" s="138"/>
      <c r="E220" s="4" t="s">
        <v>73</v>
      </c>
      <c r="F220" s="36"/>
      <c r="G220" s="39">
        <f>F9+F20+F22</f>
        <v>6324.5</v>
      </c>
      <c r="H220" s="36"/>
      <c r="I220" s="39" t="e">
        <f>I9+I20+I22</f>
        <v>#VALUE!</v>
      </c>
      <c r="J220" s="4" t="s">
        <v>17</v>
      </c>
      <c r="K220" s="4" t="s">
        <v>17</v>
      </c>
      <c r="L220" s="4" t="s">
        <v>17</v>
      </c>
      <c r="M220" s="4" t="s">
        <v>17</v>
      </c>
      <c r="N220" s="4" t="s">
        <v>17</v>
      </c>
      <c r="O220" s="21"/>
    </row>
  </sheetData>
  <mergeCells count="222">
    <mergeCell ref="E1:K1"/>
    <mergeCell ref="L1:O1"/>
    <mergeCell ref="A2:O2"/>
    <mergeCell ref="A3:A5"/>
    <mergeCell ref="B3:B5"/>
    <mergeCell ref="C3:C5"/>
    <mergeCell ref="D3:D5"/>
    <mergeCell ref="E3:E5"/>
    <mergeCell ref="F3:I3"/>
    <mergeCell ref="J3:N3"/>
    <mergeCell ref="A7:O7"/>
    <mergeCell ref="A8:A9"/>
    <mergeCell ref="B8:B9"/>
    <mergeCell ref="C8:C9"/>
    <mergeCell ref="O8:O9"/>
    <mergeCell ref="O12:O15"/>
    <mergeCell ref="O3:O5"/>
    <mergeCell ref="F4:F5"/>
    <mergeCell ref="G4:G5"/>
    <mergeCell ref="H4:H5"/>
    <mergeCell ref="I4:I5"/>
    <mergeCell ref="J4:M4"/>
    <mergeCell ref="N4:N5"/>
    <mergeCell ref="A23:O23"/>
    <mergeCell ref="A25:A26"/>
    <mergeCell ref="B25:B26"/>
    <mergeCell ref="C25:C26"/>
    <mergeCell ref="O25:O26"/>
    <mergeCell ref="A27:O27"/>
    <mergeCell ref="O16:O18"/>
    <mergeCell ref="A19:A20"/>
    <mergeCell ref="B19:B20"/>
    <mergeCell ref="C19:C20"/>
    <mergeCell ref="O19:O22"/>
    <mergeCell ref="A21:A22"/>
    <mergeCell ref="B21:B22"/>
    <mergeCell ref="C21:C22"/>
    <mergeCell ref="O28:O34"/>
    <mergeCell ref="A29:A34"/>
    <mergeCell ref="B29:B34"/>
    <mergeCell ref="C29:C34"/>
    <mergeCell ref="A35:O35"/>
    <mergeCell ref="A36:A37"/>
    <mergeCell ref="B36:B37"/>
    <mergeCell ref="C36:C37"/>
    <mergeCell ref="O36:O37"/>
    <mergeCell ref="C79:C81"/>
    <mergeCell ref="C82:C84"/>
    <mergeCell ref="C85:C87"/>
    <mergeCell ref="C88:C90"/>
    <mergeCell ref="C91:C93"/>
    <mergeCell ref="C94:C96"/>
    <mergeCell ref="C61:C63"/>
    <mergeCell ref="C64:C66"/>
    <mergeCell ref="C67:C69"/>
    <mergeCell ref="C70:C72"/>
    <mergeCell ref="C73:C75"/>
    <mergeCell ref="C76:C78"/>
    <mergeCell ref="A116:O116"/>
    <mergeCell ref="A117:A125"/>
    <mergeCell ref="B117:B125"/>
    <mergeCell ref="O117:O125"/>
    <mergeCell ref="C118:C119"/>
    <mergeCell ref="C120:C121"/>
    <mergeCell ref="C122:C123"/>
    <mergeCell ref="C124:C125"/>
    <mergeCell ref="C97:C99"/>
    <mergeCell ref="C100:C102"/>
    <mergeCell ref="C103:C105"/>
    <mergeCell ref="C106:C108"/>
    <mergeCell ref="C109:C111"/>
    <mergeCell ref="C112:C114"/>
    <mergeCell ref="A38:A114"/>
    <mergeCell ref="B38:B114"/>
    <mergeCell ref="C38:C42"/>
    <mergeCell ref="O38:O114"/>
    <mergeCell ref="C43:C45"/>
    <mergeCell ref="C46:C48"/>
    <mergeCell ref="C49:C51"/>
    <mergeCell ref="C52:C54"/>
    <mergeCell ref="C55:C57"/>
    <mergeCell ref="C58:C60"/>
    <mergeCell ref="A126:O126"/>
    <mergeCell ref="O127:O130"/>
    <mergeCell ref="A131:O131"/>
    <mergeCell ref="O132:O152"/>
    <mergeCell ref="A133:A140"/>
    <mergeCell ref="B133:B140"/>
    <mergeCell ref="C134:C135"/>
    <mergeCell ref="A141:A147"/>
    <mergeCell ref="B141:B147"/>
    <mergeCell ref="A148:A152"/>
    <mergeCell ref="N155:N156"/>
    <mergeCell ref="C157:C158"/>
    <mergeCell ref="J157:J158"/>
    <mergeCell ref="K157:K158"/>
    <mergeCell ref="L157:L158"/>
    <mergeCell ref="M157:M158"/>
    <mergeCell ref="N157:N158"/>
    <mergeCell ref="B148:B152"/>
    <mergeCell ref="A153:O153"/>
    <mergeCell ref="A154:A170"/>
    <mergeCell ref="B154:B170"/>
    <mergeCell ref="O154:O190"/>
    <mergeCell ref="C155:C156"/>
    <mergeCell ref="J155:J156"/>
    <mergeCell ref="K155:K156"/>
    <mergeCell ref="L155:L156"/>
    <mergeCell ref="M155:M156"/>
    <mergeCell ref="C161:C162"/>
    <mergeCell ref="J161:J162"/>
    <mergeCell ref="K161:K162"/>
    <mergeCell ref="L161:L162"/>
    <mergeCell ref="M161:M162"/>
    <mergeCell ref="N161:N162"/>
    <mergeCell ref="C159:C160"/>
    <mergeCell ref="J159:J160"/>
    <mergeCell ref="K159:K160"/>
    <mergeCell ref="L159:L160"/>
    <mergeCell ref="M159:M160"/>
    <mergeCell ref="N159:N160"/>
    <mergeCell ref="C165:C166"/>
    <mergeCell ref="J165:J166"/>
    <mergeCell ref="K165:K166"/>
    <mergeCell ref="L165:L166"/>
    <mergeCell ref="M165:M166"/>
    <mergeCell ref="N165:N166"/>
    <mergeCell ref="C163:C164"/>
    <mergeCell ref="J163:J164"/>
    <mergeCell ref="K163:K164"/>
    <mergeCell ref="L163:L164"/>
    <mergeCell ref="M163:M164"/>
    <mergeCell ref="N163:N164"/>
    <mergeCell ref="C169:C170"/>
    <mergeCell ref="J169:J170"/>
    <mergeCell ref="K169:K170"/>
    <mergeCell ref="L169:L170"/>
    <mergeCell ref="M169:M170"/>
    <mergeCell ref="N169:N170"/>
    <mergeCell ref="C167:C168"/>
    <mergeCell ref="J167:J168"/>
    <mergeCell ref="K167:K168"/>
    <mergeCell ref="L167:L168"/>
    <mergeCell ref="M167:M168"/>
    <mergeCell ref="N167:N168"/>
    <mergeCell ref="M171:M172"/>
    <mergeCell ref="N171:N172"/>
    <mergeCell ref="C173:C174"/>
    <mergeCell ref="J173:J174"/>
    <mergeCell ref="K173:K174"/>
    <mergeCell ref="L173:L174"/>
    <mergeCell ref="M173:M174"/>
    <mergeCell ref="N173:N174"/>
    <mergeCell ref="A171:A190"/>
    <mergeCell ref="B171:B190"/>
    <mergeCell ref="C171:C172"/>
    <mergeCell ref="J171:J172"/>
    <mergeCell ref="K171:K172"/>
    <mergeCell ref="L171:L172"/>
    <mergeCell ref="C175:C176"/>
    <mergeCell ref="J175:J176"/>
    <mergeCell ref="K175:K176"/>
    <mergeCell ref="L175:L176"/>
    <mergeCell ref="C179:C180"/>
    <mergeCell ref="J179:J180"/>
    <mergeCell ref="K179:K180"/>
    <mergeCell ref="L179:L180"/>
    <mergeCell ref="M179:M180"/>
    <mergeCell ref="N179:N180"/>
    <mergeCell ref="M175:M176"/>
    <mergeCell ref="N175:N176"/>
    <mergeCell ref="C177:C178"/>
    <mergeCell ref="J177:J178"/>
    <mergeCell ref="K177:K178"/>
    <mergeCell ref="L177:L178"/>
    <mergeCell ref="M177:M178"/>
    <mergeCell ref="N177:N178"/>
    <mergeCell ref="C183:C184"/>
    <mergeCell ref="J183:J184"/>
    <mergeCell ref="K183:K184"/>
    <mergeCell ref="L183:L184"/>
    <mergeCell ref="M183:M184"/>
    <mergeCell ref="N183:N184"/>
    <mergeCell ref="C181:C182"/>
    <mergeCell ref="J181:J182"/>
    <mergeCell ref="K181:K182"/>
    <mergeCell ref="L181:L182"/>
    <mergeCell ref="M181:M182"/>
    <mergeCell ref="N181:N182"/>
    <mergeCell ref="L187:L188"/>
    <mergeCell ref="M187:M188"/>
    <mergeCell ref="N187:N188"/>
    <mergeCell ref="C185:C186"/>
    <mergeCell ref="J185:J186"/>
    <mergeCell ref="K185:K186"/>
    <mergeCell ref="L185:L186"/>
    <mergeCell ref="M185:M186"/>
    <mergeCell ref="N185:N186"/>
    <mergeCell ref="A220:D220"/>
    <mergeCell ref="B12:B15"/>
    <mergeCell ref="A12:A15"/>
    <mergeCell ref="C12:C15"/>
    <mergeCell ref="A16:A18"/>
    <mergeCell ref="B16:B18"/>
    <mergeCell ref="C16:C18"/>
    <mergeCell ref="A191:O191"/>
    <mergeCell ref="O192:O193"/>
    <mergeCell ref="A194:O194"/>
    <mergeCell ref="O195:O199"/>
    <mergeCell ref="A200:O200"/>
    <mergeCell ref="A201:A219"/>
    <mergeCell ref="B201:B219"/>
    <mergeCell ref="O201:O219"/>
    <mergeCell ref="C189:C190"/>
    <mergeCell ref="J189:J190"/>
    <mergeCell ref="K189:K190"/>
    <mergeCell ref="L189:L190"/>
    <mergeCell ref="M189:M190"/>
    <mergeCell ref="N189:N190"/>
    <mergeCell ref="C187:C188"/>
    <mergeCell ref="J187:J188"/>
    <mergeCell ref="K187:K188"/>
  </mergeCells>
  <pageMargins left="0.23622047244094491" right="0.23622047244094491" top="0.74803149606299213" bottom="0.74803149606299213" header="0.31496062992125984" footer="0.31496062992125984"/>
  <pageSetup paperSize="9" scale="27" firstPageNumber="5" fitToHeight="6" orientation="landscape" useFirstPageNumber="1" r:id="rId1"/>
  <headerFooter>
    <oddHeader>&amp;C&amp;"Times New Roman,обычный"
&amp;P</oddHeader>
  </headerFooter>
  <rowBreaks count="5" manualBreakCount="5">
    <brk id="22" max="16383" man="1"/>
    <brk id="114" max="16383" man="1"/>
    <brk id="131" max="39" man="1"/>
    <brk id="164" max="16383" man="1"/>
    <brk id="192" max="3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view="pageBreakPreview" zoomScaleNormal="100" zoomScaleSheetLayoutView="100" workbookViewId="0">
      <selection activeCell="E18" sqref="E18"/>
    </sheetView>
  </sheetViews>
  <sheetFormatPr defaultRowHeight="12.75" x14ac:dyDescent="0.2"/>
  <cols>
    <col min="1" max="1" width="9.140625" style="1"/>
    <col min="2" max="2" width="40" style="1" customWidth="1"/>
    <col min="3" max="4" width="27.5703125" style="1" customWidth="1"/>
    <col min="5" max="6" width="19.5703125" style="1" customWidth="1"/>
    <col min="7" max="7" width="60.85546875" style="1" customWidth="1"/>
    <col min="8" max="16384" width="9.140625" style="1"/>
  </cols>
  <sheetData>
    <row r="1" spans="1:7" ht="87" customHeight="1" x14ac:dyDescent="0.2">
      <c r="D1" s="2"/>
      <c r="E1" s="2"/>
      <c r="F1" s="3"/>
      <c r="G1" s="3" t="s">
        <v>0</v>
      </c>
    </row>
    <row r="2" spans="1:7" ht="54" customHeight="1" x14ac:dyDescent="0.2">
      <c r="A2" s="161" t="s">
        <v>236</v>
      </c>
      <c r="B2" s="161"/>
      <c r="C2" s="161"/>
      <c r="D2" s="161"/>
      <c r="E2" s="161"/>
      <c r="F2" s="161"/>
      <c r="G2" s="161"/>
    </row>
    <row r="3" spans="1:7" ht="81" customHeight="1" x14ac:dyDescent="0.2">
      <c r="A3" s="74" t="s">
        <v>2</v>
      </c>
      <c r="B3" s="74" t="s">
        <v>237</v>
      </c>
      <c r="C3" s="74" t="s">
        <v>238</v>
      </c>
      <c r="D3" s="74" t="s">
        <v>245</v>
      </c>
      <c r="E3" s="74" t="s">
        <v>239</v>
      </c>
      <c r="F3" s="72" t="s">
        <v>241</v>
      </c>
      <c r="G3" s="81" t="s">
        <v>5</v>
      </c>
    </row>
    <row r="4" spans="1:7" x14ac:dyDescent="0.2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29">
        <v>7</v>
      </c>
    </row>
    <row r="5" spans="1:7" x14ac:dyDescent="0.2">
      <c r="A5" s="5" t="s">
        <v>10</v>
      </c>
      <c r="B5" s="5" t="s">
        <v>11</v>
      </c>
      <c r="C5" s="5" t="s">
        <v>11</v>
      </c>
      <c r="D5" s="5" t="s">
        <v>10</v>
      </c>
      <c r="E5" s="5" t="s">
        <v>10</v>
      </c>
      <c r="F5" s="5" t="s">
        <v>10</v>
      </c>
      <c r="G5" s="5" t="s">
        <v>11</v>
      </c>
    </row>
    <row r="6" spans="1:7" x14ac:dyDescent="0.2">
      <c r="A6" s="5">
        <v>1</v>
      </c>
      <c r="B6" s="5" t="s">
        <v>243</v>
      </c>
      <c r="C6" s="5" t="s">
        <v>242</v>
      </c>
      <c r="D6" s="45">
        <v>1</v>
      </c>
      <c r="E6" s="45">
        <v>1</v>
      </c>
      <c r="F6" s="45" t="s">
        <v>17</v>
      </c>
      <c r="G6" s="5" t="s">
        <v>218</v>
      </c>
    </row>
    <row r="7" spans="1:7" x14ac:dyDescent="0.2">
      <c r="A7" s="5">
        <v>2</v>
      </c>
      <c r="B7" s="5" t="s">
        <v>243</v>
      </c>
      <c r="C7" s="5" t="s">
        <v>244</v>
      </c>
      <c r="D7" s="45">
        <v>1</v>
      </c>
      <c r="E7" s="45">
        <v>1</v>
      </c>
      <c r="F7" s="45" t="s">
        <v>17</v>
      </c>
      <c r="G7" s="5"/>
    </row>
    <row r="8" spans="1:7" x14ac:dyDescent="0.2">
      <c r="A8" s="5" t="s">
        <v>17</v>
      </c>
      <c r="B8" s="5" t="s">
        <v>17</v>
      </c>
      <c r="C8" s="5" t="s">
        <v>17</v>
      </c>
      <c r="D8" s="45">
        <f>+D6+D7</f>
        <v>2</v>
      </c>
      <c r="E8" s="45">
        <f>+E6+E7</f>
        <v>2</v>
      </c>
      <c r="F8" s="45" t="s">
        <v>17</v>
      </c>
      <c r="G8" s="5" t="s">
        <v>17</v>
      </c>
    </row>
    <row r="9" spans="1:7" s="44" customFormat="1" ht="38.25" customHeight="1" x14ac:dyDescent="0.2">
      <c r="A9" s="5" t="s">
        <v>17</v>
      </c>
      <c r="B9" s="46" t="s">
        <v>240</v>
      </c>
      <c r="C9" s="5" t="s">
        <v>17</v>
      </c>
      <c r="D9" s="5" t="s">
        <v>17</v>
      </c>
      <c r="E9" s="45">
        <f>+E8/D8*100</f>
        <v>100</v>
      </c>
      <c r="F9" s="45">
        <v>3</v>
      </c>
      <c r="G9" s="5" t="s">
        <v>218</v>
      </c>
    </row>
    <row r="10" spans="1:7" ht="33.75" customHeight="1" x14ac:dyDescent="0.2">
      <c r="A10" s="197"/>
      <c r="B10" s="197"/>
      <c r="C10" s="197"/>
      <c r="D10" s="197"/>
      <c r="E10" s="197"/>
      <c r="F10" s="47"/>
    </row>
  </sheetData>
  <mergeCells count="2">
    <mergeCell ref="A10:E10"/>
    <mergeCell ref="A2:G2"/>
  </mergeCells>
  <pageMargins left="0.70866141732283472" right="0.70866141732283472" top="0.74803149606299213" bottom="0.74803149606299213" header="0.31496062992125984" footer="0.31496062992125984"/>
  <pageSetup paperSize="9" scale="64" firstPageNumber="13" orientation="landscape" useFirstPageNumber="1" r:id="rId1"/>
  <headerFooter>
    <oddHeader>&amp;C&amp;"Times New Roman,обычный"&amp;P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view="pageBreakPreview" zoomScale="90" zoomScaleNormal="100" zoomScaleSheetLayoutView="90" workbookViewId="0">
      <selection activeCell="B19" sqref="B19"/>
    </sheetView>
  </sheetViews>
  <sheetFormatPr defaultRowHeight="12.75" x14ac:dyDescent="0.2"/>
  <cols>
    <col min="1" max="1" width="59.140625" style="44" customWidth="1"/>
    <col min="2" max="2" width="46.85546875" style="44" customWidth="1"/>
    <col min="3" max="16384" width="9.140625" style="44"/>
  </cols>
  <sheetData>
    <row r="1" spans="1:2" ht="102" customHeight="1" x14ac:dyDescent="0.2">
      <c r="B1" s="3" t="s">
        <v>0</v>
      </c>
    </row>
    <row r="2" spans="1:2" s="49" customFormat="1" ht="57.75" customHeight="1" x14ac:dyDescent="0.2">
      <c r="A2" s="177" t="s">
        <v>247</v>
      </c>
      <c r="B2" s="177"/>
    </row>
    <row r="3" spans="1:2" ht="115.5" customHeight="1" x14ac:dyDescent="0.2">
      <c r="A3" s="79" t="s">
        <v>246</v>
      </c>
      <c r="B3" s="72" t="s">
        <v>5</v>
      </c>
    </row>
    <row r="4" spans="1:2" ht="18" customHeight="1" x14ac:dyDescent="0.2">
      <c r="A4" s="50">
        <v>1</v>
      </c>
      <c r="B4" s="51">
        <v>2</v>
      </c>
    </row>
    <row r="5" spans="1:2" ht="18" customHeight="1" x14ac:dyDescent="0.2">
      <c r="A5" s="50" t="s">
        <v>10</v>
      </c>
      <c r="B5" s="51" t="s">
        <v>11</v>
      </c>
    </row>
    <row r="6" spans="1:2" ht="21.75" customHeight="1" x14ac:dyDescent="0.2">
      <c r="A6" s="52">
        <v>1</v>
      </c>
      <c r="B6" s="48" t="s">
        <v>218</v>
      </c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82" firstPageNumber="14" orientation="portrait" useFirstPageNumber="1" r:id="rId1"/>
  <headerFooter>
    <oddHeader>&amp;C&amp;"Times New Roman,обычный"&amp;P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view="pageBreakPreview" zoomScaleNormal="100" zoomScaleSheetLayoutView="100" workbookViewId="0">
      <selection activeCell="A2" sqref="A2:H4"/>
    </sheetView>
  </sheetViews>
  <sheetFormatPr defaultRowHeight="12.75" x14ac:dyDescent="0.2"/>
  <cols>
    <col min="1" max="1" width="15.28515625" style="22" customWidth="1"/>
    <col min="2" max="2" width="19.5703125" style="22" customWidth="1"/>
    <col min="3" max="5" width="15.28515625" style="22" customWidth="1"/>
    <col min="6" max="6" width="56" style="22" customWidth="1"/>
    <col min="7" max="7" width="21.140625" style="22" customWidth="1"/>
    <col min="8" max="8" width="70.28515625" style="22" customWidth="1"/>
    <col min="9" max="16384" width="9.140625" style="22"/>
  </cols>
  <sheetData>
    <row r="1" spans="1:9" ht="103.5" customHeight="1" x14ac:dyDescent="0.2">
      <c r="G1" s="13" t="s">
        <v>248</v>
      </c>
    </row>
    <row r="2" spans="1:9" ht="73.5" customHeight="1" x14ac:dyDescent="0.2">
      <c r="A2" s="161" t="s">
        <v>249</v>
      </c>
      <c r="B2" s="161"/>
      <c r="C2" s="161"/>
      <c r="D2" s="161"/>
      <c r="E2" s="161"/>
      <c r="F2" s="161"/>
      <c r="G2" s="161"/>
      <c r="H2" s="161"/>
    </row>
    <row r="3" spans="1:9" ht="52.5" customHeight="1" x14ac:dyDescent="0.2">
      <c r="A3" s="191" t="s">
        <v>2</v>
      </c>
      <c r="B3" s="191" t="s">
        <v>250</v>
      </c>
      <c r="C3" s="191"/>
      <c r="D3" s="191"/>
      <c r="E3" s="191"/>
      <c r="F3" s="191"/>
      <c r="G3" s="191" t="s">
        <v>252</v>
      </c>
      <c r="H3" s="198" t="s">
        <v>5</v>
      </c>
    </row>
    <row r="4" spans="1:9" ht="25.5" x14ac:dyDescent="0.2">
      <c r="A4" s="191"/>
      <c r="B4" s="74" t="s">
        <v>6</v>
      </c>
      <c r="C4" s="74" t="s">
        <v>7</v>
      </c>
      <c r="D4" s="74" t="s">
        <v>8</v>
      </c>
      <c r="E4" s="74" t="s">
        <v>9</v>
      </c>
      <c r="F4" s="74" t="s">
        <v>251</v>
      </c>
      <c r="G4" s="191"/>
      <c r="H4" s="199"/>
      <c r="I4" s="56"/>
    </row>
    <row r="5" spans="1:9" x14ac:dyDescent="0.2">
      <c r="A5" s="10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10">
        <v>7</v>
      </c>
      <c r="H5" s="23">
        <v>8</v>
      </c>
      <c r="I5" s="57"/>
    </row>
    <row r="6" spans="1:9" s="60" customFormat="1" x14ac:dyDescent="0.2">
      <c r="A6" s="23" t="s">
        <v>10</v>
      </c>
      <c r="B6" s="23" t="s">
        <v>11</v>
      </c>
      <c r="C6" s="23" t="s">
        <v>11</v>
      </c>
      <c r="D6" s="23" t="s">
        <v>11</v>
      </c>
      <c r="E6" s="23" t="s">
        <v>11</v>
      </c>
      <c r="F6" s="23" t="s">
        <v>11</v>
      </c>
      <c r="G6" s="23" t="s">
        <v>11</v>
      </c>
      <c r="H6" s="23" t="s">
        <v>11</v>
      </c>
    </row>
    <row r="7" spans="1:9" x14ac:dyDescent="0.2">
      <c r="A7" s="24"/>
      <c r="B7" s="24"/>
      <c r="C7" s="24"/>
      <c r="D7" s="24"/>
      <c r="E7" s="24"/>
      <c r="F7" s="24"/>
      <c r="G7" s="60" t="s">
        <v>17</v>
      </c>
      <c r="H7" s="23"/>
    </row>
    <row r="8" spans="1:9" ht="259.5" customHeight="1" x14ac:dyDescent="0.2">
      <c r="A8" s="9" t="s">
        <v>17</v>
      </c>
      <c r="B8" s="9" t="s">
        <v>253</v>
      </c>
      <c r="C8" s="9" t="s">
        <v>17</v>
      </c>
      <c r="D8" s="9" t="s">
        <v>17</v>
      </c>
      <c r="E8" s="9" t="s">
        <v>17</v>
      </c>
      <c r="F8" s="9" t="s">
        <v>17</v>
      </c>
      <c r="G8" s="58" t="str">
        <f>IF(F7&gt;0,"да", "нет")</f>
        <v>нет</v>
      </c>
      <c r="H8" s="23"/>
    </row>
  </sheetData>
  <mergeCells count="5">
    <mergeCell ref="H3:H4"/>
    <mergeCell ref="A2:H2"/>
    <mergeCell ref="A3:A4"/>
    <mergeCell ref="B3:F3"/>
    <mergeCell ref="G3:G4"/>
  </mergeCells>
  <pageMargins left="0.70866141732283472" right="0.70866141732283472" top="0.74803149606299213" bottom="0.74803149606299213" header="0.31496062992125984" footer="0.31496062992125984"/>
  <pageSetup paperSize="9" scale="85" firstPageNumber="15" orientation="landscape" useFirstPageNumber="1" r:id="rId1"/>
  <headerFooter>
    <oddHeader>&amp;C&amp;"Times New Roman,обычный"&amp;P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view="pageBreakPreview" zoomScale="115" zoomScaleNormal="100" zoomScaleSheetLayoutView="115" workbookViewId="0">
      <selection activeCell="D3" sqref="D3"/>
    </sheetView>
  </sheetViews>
  <sheetFormatPr defaultRowHeight="12.75" x14ac:dyDescent="0.2"/>
  <cols>
    <col min="1" max="1" width="9.140625" style="1"/>
    <col min="2" max="2" width="40.42578125" style="1" customWidth="1"/>
    <col min="3" max="3" width="20.5703125" style="1" customWidth="1"/>
    <col min="4" max="4" width="35" style="1" customWidth="1"/>
    <col min="5" max="6" width="36.5703125" style="1" customWidth="1"/>
    <col min="7" max="7" width="45.7109375" style="1" customWidth="1"/>
    <col min="8" max="16384" width="9.140625" style="1"/>
  </cols>
  <sheetData>
    <row r="1" spans="1:8" ht="108.75" customHeight="1" x14ac:dyDescent="0.2">
      <c r="E1" s="13" t="s">
        <v>0</v>
      </c>
      <c r="F1" s="13"/>
    </row>
    <row r="2" spans="1:8" s="61" customFormat="1" ht="36.75" customHeight="1" x14ac:dyDescent="0.2">
      <c r="A2" s="161" t="s">
        <v>254</v>
      </c>
      <c r="B2" s="161"/>
      <c r="C2" s="161"/>
      <c r="D2" s="161"/>
      <c r="E2" s="161"/>
      <c r="F2" s="161"/>
      <c r="G2" s="161"/>
      <c r="H2" s="62"/>
    </row>
    <row r="3" spans="1:8" ht="125.25" customHeight="1" x14ac:dyDescent="0.2">
      <c r="A3" s="74" t="s">
        <v>2</v>
      </c>
      <c r="B3" s="74" t="s">
        <v>255</v>
      </c>
      <c r="C3" s="74" t="s">
        <v>256</v>
      </c>
      <c r="D3" s="74" t="s">
        <v>257</v>
      </c>
      <c r="E3" s="74" t="s">
        <v>258</v>
      </c>
      <c r="F3" s="82" t="s">
        <v>259</v>
      </c>
      <c r="G3" s="101" t="s">
        <v>5</v>
      </c>
      <c r="H3" s="63"/>
    </row>
    <row r="4" spans="1:8" ht="1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64"/>
    </row>
    <row r="5" spans="1:8" x14ac:dyDescent="0.2">
      <c r="A5" s="9" t="s">
        <v>10</v>
      </c>
      <c r="B5" s="9" t="s">
        <v>11</v>
      </c>
      <c r="C5" s="9" t="s">
        <v>10</v>
      </c>
      <c r="D5" s="9" t="s">
        <v>11</v>
      </c>
      <c r="E5" s="9" t="s">
        <v>10</v>
      </c>
      <c r="F5" s="9" t="s">
        <v>10</v>
      </c>
      <c r="G5" s="9" t="s">
        <v>11</v>
      </c>
    </row>
    <row r="6" spans="1:8" x14ac:dyDescent="0.2">
      <c r="A6" s="65"/>
      <c r="B6" s="9" t="s">
        <v>261</v>
      </c>
      <c r="C6" s="9" t="str">
        <f>IF(B6&gt;0,"1","0")</f>
        <v>1</v>
      </c>
      <c r="D6" s="9" t="s">
        <v>262</v>
      </c>
      <c r="E6" s="9" t="str">
        <f>IF(D6&gt;0,"1","0")</f>
        <v>1</v>
      </c>
      <c r="F6" s="9" t="s">
        <v>17</v>
      </c>
      <c r="G6" s="9" t="s">
        <v>218</v>
      </c>
    </row>
    <row r="7" spans="1:8" x14ac:dyDescent="0.2">
      <c r="A7" s="65"/>
      <c r="B7" s="65"/>
      <c r="C7" s="9" t="str">
        <f>IF(B7&gt;0,"1","0")</f>
        <v>0</v>
      </c>
      <c r="D7" s="65"/>
      <c r="E7" s="9" t="str">
        <f>IF(D7&gt;0,"1","0")</f>
        <v>0</v>
      </c>
      <c r="F7" s="9" t="s">
        <v>17</v>
      </c>
      <c r="G7" s="9"/>
    </row>
    <row r="8" spans="1:8" ht="80.25" customHeight="1" x14ac:dyDescent="0.2">
      <c r="A8" s="28" t="s">
        <v>17</v>
      </c>
      <c r="B8" s="9" t="s">
        <v>260</v>
      </c>
      <c r="C8" s="28">
        <f>C6+C7</f>
        <v>1</v>
      </c>
      <c r="D8" s="28" t="s">
        <v>17</v>
      </c>
      <c r="E8" s="28">
        <f>E6+E7</f>
        <v>1</v>
      </c>
      <c r="F8" s="59">
        <f>+E8/C8*100</f>
        <v>100</v>
      </c>
      <c r="G8" s="9"/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38" firstPageNumber="16" fitToHeight="0" orientation="portrait" useFirstPageNumber="1" r:id="rId1"/>
  <headerFooter>
    <oddHeader>&amp;C&amp;"Times New Roman,обычный"&amp;P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view="pageBreakPreview" zoomScaleNormal="100" zoomScaleSheetLayoutView="100" workbookViewId="0">
      <selection activeCell="I11" sqref="I11"/>
    </sheetView>
  </sheetViews>
  <sheetFormatPr defaultRowHeight="12.75" x14ac:dyDescent="0.2"/>
  <cols>
    <col min="1" max="2" width="9.140625" style="1"/>
    <col min="3" max="3" width="11.85546875" style="1" customWidth="1"/>
    <col min="4" max="4" width="10.85546875" style="66" customWidth="1"/>
    <col min="5" max="5" width="10.28515625" style="66" customWidth="1"/>
    <col min="6" max="6" width="45.42578125" style="1" customWidth="1"/>
    <col min="7" max="7" width="15.85546875" style="1" customWidth="1"/>
    <col min="8" max="8" width="31.85546875" style="1" customWidth="1"/>
    <col min="9" max="9" width="38.140625" style="1" customWidth="1"/>
    <col min="10" max="10" width="26.7109375" style="1" customWidth="1"/>
    <col min="11" max="11" width="31.42578125" style="1" customWidth="1"/>
    <col min="12" max="16384" width="9.140625" style="1"/>
  </cols>
  <sheetData>
    <row r="1" spans="1:13" ht="52.5" customHeight="1" x14ac:dyDescent="0.2">
      <c r="A1" s="161" t="s">
        <v>263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3" ht="48" customHeight="1" x14ac:dyDescent="0.2">
      <c r="A2" s="191" t="s">
        <v>2</v>
      </c>
      <c r="B2" s="201" t="s">
        <v>264</v>
      </c>
      <c r="C2" s="201"/>
      <c r="D2" s="201"/>
      <c r="E2" s="201"/>
      <c r="F2" s="201"/>
      <c r="G2" s="191" t="s">
        <v>20</v>
      </c>
      <c r="H2" s="191" t="s">
        <v>266</v>
      </c>
      <c r="I2" s="191" t="s">
        <v>5</v>
      </c>
      <c r="J2" s="191" t="s">
        <v>267</v>
      </c>
      <c r="K2" s="191" t="s">
        <v>5</v>
      </c>
    </row>
    <row r="3" spans="1:13" ht="91.5" customHeight="1" x14ac:dyDescent="0.2">
      <c r="A3" s="191"/>
      <c r="B3" s="74" t="s">
        <v>6</v>
      </c>
      <c r="C3" s="74" t="s">
        <v>265</v>
      </c>
      <c r="D3" s="74" t="s">
        <v>8</v>
      </c>
      <c r="E3" s="74" t="s">
        <v>9</v>
      </c>
      <c r="F3" s="74" t="s">
        <v>251</v>
      </c>
      <c r="G3" s="191"/>
      <c r="H3" s="191"/>
      <c r="I3" s="191"/>
      <c r="J3" s="191"/>
      <c r="K3" s="191"/>
      <c r="L3" s="200"/>
      <c r="M3" s="200"/>
    </row>
    <row r="4" spans="1:13" x14ac:dyDescent="0.2">
      <c r="A4" s="9">
        <v>1</v>
      </c>
      <c r="B4" s="9">
        <v>2</v>
      </c>
      <c r="C4" s="9">
        <v>3</v>
      </c>
      <c r="D4" s="9">
        <v>4</v>
      </c>
      <c r="E4" s="67">
        <v>5</v>
      </c>
      <c r="F4" s="67">
        <v>6</v>
      </c>
      <c r="G4" s="67">
        <v>7</v>
      </c>
      <c r="H4" s="9">
        <v>8</v>
      </c>
      <c r="I4" s="9">
        <v>9</v>
      </c>
      <c r="J4" s="9">
        <v>10</v>
      </c>
      <c r="K4" s="9">
        <v>11</v>
      </c>
      <c r="L4" s="68"/>
      <c r="M4" s="68"/>
    </row>
    <row r="5" spans="1:13" s="70" customFormat="1" x14ac:dyDescent="0.2">
      <c r="A5" s="23" t="s">
        <v>10</v>
      </c>
      <c r="B5" s="23" t="s">
        <v>11</v>
      </c>
      <c r="C5" s="23" t="s">
        <v>11</v>
      </c>
      <c r="D5" s="23" t="s">
        <v>11</v>
      </c>
      <c r="E5" s="23" t="s">
        <v>11</v>
      </c>
      <c r="F5" s="23" t="s">
        <v>11</v>
      </c>
      <c r="G5" s="23" t="s">
        <v>10</v>
      </c>
      <c r="H5" s="6" t="s">
        <v>11</v>
      </c>
      <c r="I5" s="6" t="s">
        <v>11</v>
      </c>
      <c r="J5" s="6" t="s">
        <v>11</v>
      </c>
      <c r="K5" s="6" t="s">
        <v>11</v>
      </c>
    </row>
    <row r="6" spans="1:13" x14ac:dyDescent="0.2">
      <c r="A6" s="24"/>
      <c r="B6" s="24"/>
      <c r="C6" s="24"/>
      <c r="D6" s="69"/>
      <c r="E6" s="69"/>
      <c r="F6" s="24"/>
      <c r="G6" s="6" t="str">
        <f>IF(F6&gt;0,"1,0","0,0")</f>
        <v>0,0</v>
      </c>
      <c r="H6" s="6" t="s">
        <v>17</v>
      </c>
      <c r="I6" s="6" t="s">
        <v>218</v>
      </c>
      <c r="J6" s="6" t="s">
        <v>67</v>
      </c>
      <c r="K6" s="6" t="s">
        <v>218</v>
      </c>
    </row>
    <row r="7" spans="1:13" x14ac:dyDescent="0.2">
      <c r="A7" s="24"/>
      <c r="B7" s="24"/>
      <c r="C7" s="24"/>
      <c r="D7" s="69"/>
      <c r="E7" s="69"/>
      <c r="F7" s="24"/>
      <c r="G7" s="6" t="str">
        <f>IF(F7&gt;0,"1,0","0,0")</f>
        <v>0,0</v>
      </c>
      <c r="H7" s="6" t="str">
        <f>IF(G6+G7&gt;0,"да","нет")</f>
        <v>нет</v>
      </c>
      <c r="I7" s="6"/>
      <c r="J7" s="6"/>
      <c r="K7" s="71"/>
    </row>
  </sheetData>
  <mergeCells count="9">
    <mergeCell ref="L3:M3"/>
    <mergeCell ref="I2:I3"/>
    <mergeCell ref="K2:K3"/>
    <mergeCell ref="A1:J1"/>
    <mergeCell ref="A2:A3"/>
    <mergeCell ref="B2:F2"/>
    <mergeCell ref="H2:H3"/>
    <mergeCell ref="J2:J3"/>
    <mergeCell ref="G2:G3"/>
  </mergeCells>
  <pageMargins left="0.70866141732283472" right="0.70866141732283472" top="0.74803149606299213" bottom="0.74803149606299213" header="0.31496062992125984" footer="0.31496062992125984"/>
  <pageSetup paperSize="9" scale="54" firstPageNumber="17" orientation="landscape" useFirstPageNumber="1" r:id="rId1"/>
  <headerFooter>
    <oddHeader>&amp;C&amp;"Times New Roman,обычный"&amp;P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tabSelected="1" view="pageBreakPreview" zoomScale="70" zoomScaleNormal="100" zoomScaleSheetLayoutView="70" workbookViewId="0">
      <selection activeCell="J16" sqref="J16"/>
    </sheetView>
  </sheetViews>
  <sheetFormatPr defaultRowHeight="12.75" x14ac:dyDescent="0.2"/>
  <cols>
    <col min="1" max="1" width="7" style="22" customWidth="1"/>
    <col min="2" max="2" width="37.42578125" style="22" customWidth="1"/>
    <col min="3" max="3" width="24" style="22" customWidth="1"/>
    <col min="4" max="4" width="15.42578125" style="22" customWidth="1"/>
    <col min="5" max="5" width="14.42578125" style="22" customWidth="1"/>
    <col min="6" max="6" width="18.7109375" style="22" customWidth="1"/>
    <col min="7" max="7" width="17.140625" style="22" customWidth="1"/>
    <col min="8" max="8" width="17.42578125" style="22" customWidth="1"/>
    <col min="9" max="9" width="26.7109375" style="22" customWidth="1"/>
    <col min="10" max="10" width="44.7109375" style="22" customWidth="1"/>
    <col min="11" max="15" width="13.7109375" style="22" customWidth="1"/>
    <col min="16" max="16" width="29" style="22" customWidth="1"/>
    <col min="17" max="17" width="26.42578125" style="22" customWidth="1"/>
    <col min="18" max="16384" width="9.140625" style="22"/>
  </cols>
  <sheetData>
    <row r="1" spans="1:17" ht="41.25" customHeight="1" x14ac:dyDescent="0.2">
      <c r="A1" s="161" t="s">
        <v>269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17" ht="155.25" customHeight="1" x14ac:dyDescent="0.2">
      <c r="A2" s="191" t="s">
        <v>2</v>
      </c>
      <c r="B2" s="191" t="s">
        <v>270</v>
      </c>
      <c r="C2" s="204" t="s">
        <v>273</v>
      </c>
      <c r="D2" s="191" t="s">
        <v>287</v>
      </c>
      <c r="E2" s="204" t="s">
        <v>289</v>
      </c>
      <c r="F2" s="204" t="s">
        <v>274</v>
      </c>
      <c r="G2" s="191" t="s">
        <v>288</v>
      </c>
      <c r="H2" s="183" t="s">
        <v>290</v>
      </c>
      <c r="I2" s="204" t="s">
        <v>271</v>
      </c>
      <c r="J2" s="204" t="s">
        <v>5</v>
      </c>
      <c r="K2" s="205" t="s">
        <v>272</v>
      </c>
      <c r="L2" s="206"/>
      <c r="M2" s="206"/>
      <c r="N2" s="206"/>
      <c r="O2" s="207"/>
      <c r="P2" s="202" t="s">
        <v>278</v>
      </c>
      <c r="Q2" s="204" t="s">
        <v>5</v>
      </c>
    </row>
    <row r="3" spans="1:17" ht="37.5" customHeight="1" x14ac:dyDescent="0.2">
      <c r="A3" s="191"/>
      <c r="B3" s="191"/>
      <c r="C3" s="204"/>
      <c r="D3" s="191"/>
      <c r="E3" s="204"/>
      <c r="F3" s="204"/>
      <c r="G3" s="191"/>
      <c r="H3" s="184"/>
      <c r="I3" s="204"/>
      <c r="J3" s="204"/>
      <c r="K3" s="136" t="s">
        <v>6</v>
      </c>
      <c r="L3" s="136" t="s">
        <v>7</v>
      </c>
      <c r="M3" s="136" t="s">
        <v>8</v>
      </c>
      <c r="N3" s="136" t="s">
        <v>9</v>
      </c>
      <c r="O3" s="136" t="s">
        <v>251</v>
      </c>
      <c r="P3" s="203"/>
      <c r="Q3" s="204"/>
    </row>
    <row r="4" spans="1:17" s="215" customFormat="1" ht="21.75" customHeight="1" x14ac:dyDescent="0.2">
      <c r="A4" s="214">
        <v>1</v>
      </c>
      <c r="B4" s="214">
        <v>2</v>
      </c>
      <c r="C4" s="214">
        <v>3</v>
      </c>
      <c r="D4" s="214">
        <v>4</v>
      </c>
      <c r="E4" s="214">
        <v>5</v>
      </c>
      <c r="F4" s="214">
        <v>6</v>
      </c>
      <c r="G4" s="214">
        <v>7</v>
      </c>
      <c r="H4" s="214">
        <v>8</v>
      </c>
      <c r="I4" s="214">
        <v>9</v>
      </c>
      <c r="J4" s="214">
        <v>10</v>
      </c>
      <c r="K4" s="214">
        <v>11</v>
      </c>
      <c r="L4" s="214">
        <v>12</v>
      </c>
      <c r="M4" s="214">
        <v>13</v>
      </c>
      <c r="N4" s="214">
        <v>14</v>
      </c>
      <c r="O4" s="214">
        <v>15</v>
      </c>
      <c r="P4" s="214">
        <v>16</v>
      </c>
      <c r="Q4" s="214">
        <v>17</v>
      </c>
    </row>
    <row r="5" spans="1:17" s="215" customFormat="1" ht="48" customHeight="1" x14ac:dyDescent="0.2">
      <c r="A5" s="73" t="s">
        <v>10</v>
      </c>
      <c r="B5" s="73" t="s">
        <v>11</v>
      </c>
      <c r="C5" s="73" t="s">
        <v>11</v>
      </c>
      <c r="D5" s="216" t="s">
        <v>10</v>
      </c>
      <c r="E5" s="216" t="s">
        <v>10</v>
      </c>
      <c r="F5" s="216" t="s">
        <v>11</v>
      </c>
      <c r="G5" s="214" t="s">
        <v>10</v>
      </c>
      <c r="H5" s="216" t="s">
        <v>10</v>
      </c>
      <c r="I5" s="73" t="s">
        <v>10</v>
      </c>
      <c r="J5" s="73" t="s">
        <v>11</v>
      </c>
      <c r="K5" s="73" t="s">
        <v>11</v>
      </c>
      <c r="L5" s="73" t="s">
        <v>11</v>
      </c>
      <c r="M5" s="73" t="s">
        <v>11</v>
      </c>
      <c r="N5" s="73" t="s">
        <v>11</v>
      </c>
      <c r="O5" s="73" t="s">
        <v>11</v>
      </c>
      <c r="P5" s="216" t="s">
        <v>10</v>
      </c>
      <c r="Q5" s="73" t="s">
        <v>11</v>
      </c>
    </row>
    <row r="6" spans="1:17" ht="48" customHeight="1" x14ac:dyDescent="0.2">
      <c r="A6" s="77">
        <v>1</v>
      </c>
      <c r="B6" s="75" t="s">
        <v>275</v>
      </c>
      <c r="C6" s="75" t="s">
        <v>276</v>
      </c>
      <c r="D6" s="78" t="str">
        <f>IF(C6&gt;0,"1,0","0,0")</f>
        <v>1,0</v>
      </c>
      <c r="E6" s="78" t="s">
        <v>17</v>
      </c>
      <c r="F6" s="76" t="s">
        <v>276</v>
      </c>
      <c r="G6" s="76" t="str">
        <f>IF(F6&gt;0,"1,0","0,0")</f>
        <v>1,0</v>
      </c>
      <c r="H6" s="78" t="s">
        <v>17</v>
      </c>
      <c r="I6" s="76" t="s">
        <v>17</v>
      </c>
      <c r="J6" s="75" t="s">
        <v>17</v>
      </c>
      <c r="K6" s="75" t="s">
        <v>279</v>
      </c>
      <c r="L6" s="75" t="s">
        <v>280</v>
      </c>
      <c r="M6" s="80" t="s">
        <v>292</v>
      </c>
      <c r="N6" s="75" t="s">
        <v>281</v>
      </c>
      <c r="O6" s="75" t="s">
        <v>282</v>
      </c>
      <c r="P6" s="78" t="str">
        <f>IF(O6&gt;0,"1,0","0,0")</f>
        <v>1,0</v>
      </c>
      <c r="Q6" s="75" t="s">
        <v>17</v>
      </c>
    </row>
    <row r="7" spans="1:17" ht="48" customHeight="1" x14ac:dyDescent="0.2">
      <c r="A7" s="77">
        <v>2</v>
      </c>
      <c r="B7" s="75" t="s">
        <v>275</v>
      </c>
      <c r="C7" s="75" t="s">
        <v>277</v>
      </c>
      <c r="D7" s="78" t="str">
        <f>IF(C7&gt;0,"1,0","0,0")</f>
        <v>1,0</v>
      </c>
      <c r="E7" s="78" t="s">
        <v>17</v>
      </c>
      <c r="F7" s="75" t="s">
        <v>277</v>
      </c>
      <c r="G7" s="76" t="str">
        <f>IF(F7&gt;0,"1,0","0,0")</f>
        <v>1,0</v>
      </c>
      <c r="H7" s="78" t="s">
        <v>17</v>
      </c>
      <c r="I7" s="76" t="s">
        <v>17</v>
      </c>
      <c r="J7" s="75" t="s">
        <v>17</v>
      </c>
      <c r="K7" s="75" t="s">
        <v>279</v>
      </c>
      <c r="L7" s="75" t="s">
        <v>280</v>
      </c>
      <c r="M7" s="80" t="s">
        <v>292</v>
      </c>
      <c r="N7" s="75" t="s">
        <v>281</v>
      </c>
      <c r="O7" s="75" t="s">
        <v>293</v>
      </c>
      <c r="P7" s="78" t="str">
        <f>IF(O7&gt;0,"1,0","0,0")</f>
        <v>1,0</v>
      </c>
      <c r="Q7" s="75" t="s">
        <v>17</v>
      </c>
    </row>
    <row r="8" spans="1:17" ht="48" customHeight="1" x14ac:dyDescent="0.2">
      <c r="A8" s="77" t="s">
        <v>17</v>
      </c>
      <c r="B8" s="75" t="s">
        <v>286</v>
      </c>
      <c r="C8" s="75" t="s">
        <v>17</v>
      </c>
      <c r="D8" s="78">
        <f>+D6+D7</f>
        <v>2</v>
      </c>
      <c r="E8" s="78" t="str">
        <f>IF(D8&gt;0, "1,0", "0,0")</f>
        <v>1,0</v>
      </c>
      <c r="F8" s="75" t="s">
        <v>17</v>
      </c>
      <c r="G8" s="78">
        <f>+G6+G7</f>
        <v>2</v>
      </c>
      <c r="H8" s="78" t="str">
        <f>IF(G8&gt;0, "1,0", "0,0")</f>
        <v>1,0</v>
      </c>
      <c r="I8" s="217">
        <f>G8/D8*100</f>
        <v>100</v>
      </c>
      <c r="J8" s="75" t="s">
        <v>218</v>
      </c>
      <c r="K8" s="75"/>
      <c r="L8" s="75"/>
      <c r="M8" s="75"/>
      <c r="N8" s="75"/>
      <c r="O8" s="75"/>
      <c r="P8" s="78" t="str">
        <f>IF((P6+P7)&gt;0, "1,0", "0,0")</f>
        <v>1,0</v>
      </c>
      <c r="Q8" s="75" t="s">
        <v>218</v>
      </c>
    </row>
  </sheetData>
  <mergeCells count="14">
    <mergeCell ref="P2:P3"/>
    <mergeCell ref="Q2:Q3"/>
    <mergeCell ref="E2:E3"/>
    <mergeCell ref="H2:H3"/>
    <mergeCell ref="K2:O2"/>
    <mergeCell ref="A2:A3"/>
    <mergeCell ref="B2:B3"/>
    <mergeCell ref="C2:C3"/>
    <mergeCell ref="D2:D3"/>
    <mergeCell ref="F2:F3"/>
    <mergeCell ref="G2:G3"/>
    <mergeCell ref="I2:I3"/>
    <mergeCell ref="J2:J3"/>
    <mergeCell ref="A1:Q1"/>
  </mergeCells>
  <pageMargins left="0.70866141732283472" right="0.70866141732283472" top="0.74803149606299213" bottom="0.74803149606299213" header="0.31496062992125984" footer="0.31496062992125984"/>
  <pageSetup paperSize="9" scale="25" firstPageNumber="18" orientation="portrait" useFirstPageNumber="1" r:id="rId1"/>
  <headerFooter>
    <oddHeader>&amp;C&amp;"Times New Roman,обычный"&amp;P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topLeftCell="A2" zoomScaleNormal="100" zoomScaleSheetLayoutView="100" workbookViewId="0">
      <selection activeCell="H3" sqref="H3:H4"/>
    </sheetView>
  </sheetViews>
  <sheetFormatPr defaultRowHeight="12.75" x14ac:dyDescent="0.2"/>
  <cols>
    <col min="1" max="1" width="9.140625" style="1"/>
    <col min="2" max="2" width="27.7109375" style="1" customWidth="1"/>
    <col min="3" max="4" width="20" style="1" customWidth="1"/>
    <col min="5" max="6" width="42.5703125" style="1" customWidth="1"/>
    <col min="7" max="7" width="40.140625" style="1" customWidth="1"/>
    <col min="8" max="8" width="50.42578125" style="1" customWidth="1"/>
    <col min="9" max="16384" width="9.140625" style="1"/>
  </cols>
  <sheetData>
    <row r="1" spans="1:8" ht="101.25" customHeight="1" x14ac:dyDescent="0.2">
      <c r="G1" s="13" t="s">
        <v>0</v>
      </c>
    </row>
    <row r="2" spans="1:8" ht="85.5" customHeight="1" x14ac:dyDescent="0.2">
      <c r="A2" s="161" t="s">
        <v>295</v>
      </c>
      <c r="B2" s="161"/>
      <c r="C2" s="161"/>
      <c r="D2" s="161"/>
      <c r="E2" s="161"/>
      <c r="F2" s="161"/>
      <c r="G2" s="161"/>
    </row>
    <row r="3" spans="1:8" ht="84.75" customHeight="1" x14ac:dyDescent="0.2">
      <c r="A3" s="183" t="s">
        <v>2</v>
      </c>
      <c r="B3" s="185" t="s">
        <v>296</v>
      </c>
      <c r="C3" s="186"/>
      <c r="D3" s="186"/>
      <c r="E3" s="186"/>
      <c r="F3" s="187"/>
      <c r="G3" s="191" t="s">
        <v>297</v>
      </c>
      <c r="H3" s="191" t="s">
        <v>5</v>
      </c>
    </row>
    <row r="4" spans="1:8" ht="84.75" customHeight="1" x14ac:dyDescent="0.2">
      <c r="A4" s="184"/>
      <c r="B4" s="74" t="s">
        <v>6</v>
      </c>
      <c r="C4" s="74" t="s">
        <v>265</v>
      </c>
      <c r="D4" s="74" t="s">
        <v>8</v>
      </c>
      <c r="E4" s="74" t="s">
        <v>9</v>
      </c>
      <c r="F4" s="74" t="s">
        <v>251</v>
      </c>
      <c r="G4" s="191"/>
      <c r="H4" s="191"/>
    </row>
    <row r="5" spans="1:8" x14ac:dyDescent="0.2">
      <c r="A5" s="9">
        <v>1</v>
      </c>
      <c r="B5" s="67">
        <v>2</v>
      </c>
      <c r="C5" s="67">
        <v>3</v>
      </c>
      <c r="D5" s="67">
        <v>4</v>
      </c>
      <c r="E5" s="67">
        <v>5</v>
      </c>
      <c r="F5" s="67">
        <v>6</v>
      </c>
      <c r="G5" s="6">
        <v>7</v>
      </c>
      <c r="H5" s="9">
        <v>8</v>
      </c>
    </row>
    <row r="6" spans="1:8" x14ac:dyDescent="0.2">
      <c r="A6" s="9" t="s">
        <v>10</v>
      </c>
      <c r="B6" s="67" t="s">
        <v>11</v>
      </c>
      <c r="C6" s="67" t="s">
        <v>11</v>
      </c>
      <c r="D6" s="67" t="s">
        <v>11</v>
      </c>
      <c r="E6" s="67" t="s">
        <v>11</v>
      </c>
      <c r="F6" s="67" t="s">
        <v>11</v>
      </c>
      <c r="G6" s="6" t="s">
        <v>10</v>
      </c>
      <c r="H6" s="67" t="s">
        <v>11</v>
      </c>
    </row>
    <row r="7" spans="1:8" x14ac:dyDescent="0.2">
      <c r="A7" s="9"/>
      <c r="B7" s="67"/>
      <c r="C7" s="67"/>
      <c r="D7" s="67"/>
      <c r="E7" s="67"/>
      <c r="F7" s="67" t="s">
        <v>299</v>
      </c>
      <c r="G7" s="6" t="str">
        <f>IF(F7&gt;0, "да", "нет")</f>
        <v>да</v>
      </c>
      <c r="H7" s="67" t="s">
        <v>17</v>
      </c>
    </row>
    <row r="8" spans="1:8" x14ac:dyDescent="0.2">
      <c r="A8" s="9"/>
      <c r="B8" s="67"/>
      <c r="C8" s="67"/>
      <c r="D8" s="67"/>
      <c r="E8" s="67"/>
      <c r="F8" s="67" t="s">
        <v>293</v>
      </c>
      <c r="G8" s="6" t="str">
        <f t="shared" ref="G8:G9" si="0">IF(F8&gt;0, "да", "нет")</f>
        <v>да</v>
      </c>
      <c r="H8" s="67" t="s">
        <v>17</v>
      </c>
    </row>
    <row r="9" spans="1:8" x14ac:dyDescent="0.2">
      <c r="A9" s="24"/>
      <c r="B9" s="24"/>
      <c r="C9" s="24"/>
      <c r="D9" s="24"/>
      <c r="E9" s="24"/>
      <c r="F9" s="23" t="s">
        <v>293</v>
      </c>
      <c r="G9" s="6" t="str">
        <f t="shared" si="0"/>
        <v>да</v>
      </c>
      <c r="H9" s="67" t="s">
        <v>17</v>
      </c>
    </row>
    <row r="10" spans="1:8" ht="32.25" customHeight="1" x14ac:dyDescent="0.2">
      <c r="A10" s="9" t="s">
        <v>17</v>
      </c>
      <c r="B10" s="9" t="s">
        <v>298</v>
      </c>
      <c r="C10" s="9" t="s">
        <v>17</v>
      </c>
      <c r="D10" s="9" t="s">
        <v>17</v>
      </c>
      <c r="E10" s="9" t="s">
        <v>17</v>
      </c>
      <c r="F10" s="9" t="s">
        <v>17</v>
      </c>
      <c r="G10" s="6" t="str">
        <f>IF(AND(G7="да",G8="да",G9="да"),"да","нет")</f>
        <v>да</v>
      </c>
      <c r="H10" s="67" t="s">
        <v>218</v>
      </c>
    </row>
  </sheetData>
  <mergeCells count="5">
    <mergeCell ref="H3:H4"/>
    <mergeCell ref="B3:F3"/>
    <mergeCell ref="A2:G2"/>
    <mergeCell ref="A3:A4"/>
    <mergeCell ref="G3:G4"/>
  </mergeCells>
  <pageMargins left="0.70866141732283472" right="0.70866141732283472" top="0.74803149606299213" bottom="0.74803149606299213" header="0.31496062992125984" footer="0.31496062992125984"/>
  <pageSetup paperSize="9" scale="34" firstPageNumber="19" orientation="portrait" useFirstPageNumber="1" r:id="rId1"/>
  <headerFooter>
    <oddHeader>&amp;C&amp;"Times New Roman,обычный"&amp;P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view="pageBreakPreview" topLeftCell="A2" zoomScaleNormal="100" zoomScaleSheetLayoutView="100" workbookViewId="0">
      <selection activeCell="J3" sqref="J3:J4"/>
    </sheetView>
  </sheetViews>
  <sheetFormatPr defaultRowHeight="12.75" x14ac:dyDescent="0.2"/>
  <cols>
    <col min="1" max="1" width="9.140625" style="90"/>
    <col min="2" max="3" width="18.5703125" style="90" customWidth="1"/>
    <col min="4" max="4" width="9.7109375" style="90" customWidth="1"/>
    <col min="5" max="6" width="35.140625" style="90" customWidth="1"/>
    <col min="7" max="7" width="18.28515625" style="90" customWidth="1"/>
    <col min="8" max="9" width="20.28515625" style="90" customWidth="1"/>
    <col min="10" max="10" width="34.7109375" style="90" customWidth="1"/>
    <col min="11" max="16384" width="9.140625" style="90"/>
  </cols>
  <sheetData>
    <row r="1" spans="1:10" ht="108.75" hidden="1" customHeight="1" x14ac:dyDescent="0.2">
      <c r="H1" s="54" t="s">
        <v>0</v>
      </c>
      <c r="I1" s="54"/>
    </row>
    <row r="2" spans="1:10" ht="44.25" customHeight="1" x14ac:dyDescent="0.2">
      <c r="A2" s="177" t="s">
        <v>300</v>
      </c>
      <c r="B2" s="177"/>
      <c r="C2" s="177"/>
      <c r="D2" s="177"/>
      <c r="E2" s="177"/>
      <c r="F2" s="177"/>
      <c r="G2" s="177"/>
      <c r="H2" s="177"/>
      <c r="I2" s="177"/>
    </row>
    <row r="3" spans="1:10" s="91" customFormat="1" ht="38.25" customHeight="1" x14ac:dyDescent="0.25">
      <c r="A3" s="210" t="s">
        <v>2</v>
      </c>
      <c r="B3" s="198" t="s">
        <v>301</v>
      </c>
      <c r="C3" s="212"/>
      <c r="D3" s="212"/>
      <c r="E3" s="212"/>
      <c r="F3" s="213"/>
      <c r="G3" s="210" t="s">
        <v>302</v>
      </c>
      <c r="H3" s="183" t="s">
        <v>305</v>
      </c>
      <c r="I3" s="183" t="s">
        <v>288</v>
      </c>
      <c r="J3" s="183" t="s">
        <v>5</v>
      </c>
    </row>
    <row r="4" spans="1:10" s="91" customFormat="1" ht="30" customHeight="1" x14ac:dyDescent="0.25">
      <c r="A4" s="211"/>
      <c r="B4" s="53" t="s">
        <v>6</v>
      </c>
      <c r="C4" s="53" t="s">
        <v>7</v>
      </c>
      <c r="D4" s="53" t="s">
        <v>8</v>
      </c>
      <c r="E4" s="53" t="s">
        <v>9</v>
      </c>
      <c r="F4" s="53" t="s">
        <v>251</v>
      </c>
      <c r="G4" s="211"/>
      <c r="H4" s="184"/>
      <c r="I4" s="184"/>
      <c r="J4" s="184"/>
    </row>
    <row r="5" spans="1:10" s="94" customFormat="1" x14ac:dyDescent="0.2">
      <c r="A5" s="51">
        <v>1</v>
      </c>
      <c r="B5" s="92">
        <v>2</v>
      </c>
      <c r="C5" s="92">
        <v>3</v>
      </c>
      <c r="D5" s="92">
        <v>4</v>
      </c>
      <c r="E5" s="92">
        <v>5</v>
      </c>
      <c r="F5" s="92">
        <v>6</v>
      </c>
      <c r="G5" s="93">
        <v>7</v>
      </c>
      <c r="H5" s="93">
        <v>8</v>
      </c>
      <c r="I5" s="92">
        <v>9</v>
      </c>
      <c r="J5" s="93">
        <v>10</v>
      </c>
    </row>
    <row r="6" spans="1:10" x14ac:dyDescent="0.2">
      <c r="A6" s="93" t="s">
        <v>10</v>
      </c>
      <c r="B6" s="93" t="s">
        <v>11</v>
      </c>
      <c r="C6" s="93" t="s">
        <v>11</v>
      </c>
      <c r="D6" s="93" t="s">
        <v>11</v>
      </c>
      <c r="E6" s="93" t="s">
        <v>11</v>
      </c>
      <c r="F6" s="93" t="s">
        <v>11</v>
      </c>
      <c r="G6" s="93" t="s">
        <v>11</v>
      </c>
      <c r="H6" s="96" t="s">
        <v>10</v>
      </c>
      <c r="I6" s="96" t="s">
        <v>10</v>
      </c>
      <c r="J6" s="93" t="s">
        <v>11</v>
      </c>
    </row>
    <row r="7" spans="1:10" x14ac:dyDescent="0.2">
      <c r="A7" s="95"/>
      <c r="B7" s="95"/>
      <c r="C7" s="95"/>
      <c r="D7" s="95"/>
      <c r="E7" s="95"/>
      <c r="F7" s="95"/>
      <c r="G7" s="95"/>
      <c r="H7" s="96">
        <f>IF(E7&gt;0,"1",0)</f>
        <v>0</v>
      </c>
      <c r="I7" s="96">
        <f t="shared" ref="I7:I8" si="0">IF(G7&gt;0,"1",0)</f>
        <v>0</v>
      </c>
      <c r="J7" s="95"/>
    </row>
    <row r="8" spans="1:10" x14ac:dyDescent="0.2">
      <c r="A8" s="95"/>
      <c r="B8" s="95"/>
      <c r="C8" s="95"/>
      <c r="D8" s="95"/>
      <c r="E8" s="95"/>
      <c r="F8" s="95"/>
      <c r="G8" s="95"/>
      <c r="H8" s="96">
        <f>IF(E8&gt;0,"1",0)</f>
        <v>0</v>
      </c>
      <c r="I8" s="96">
        <f t="shared" si="0"/>
        <v>0</v>
      </c>
      <c r="J8" s="95"/>
    </row>
    <row r="9" spans="1:10" ht="132.75" customHeight="1" x14ac:dyDescent="0.2">
      <c r="A9" s="98" t="s">
        <v>17</v>
      </c>
      <c r="B9" s="51" t="s">
        <v>303</v>
      </c>
      <c r="C9" s="51"/>
      <c r="D9" s="51" t="s">
        <v>17</v>
      </c>
      <c r="E9" s="51" t="s">
        <v>17</v>
      </c>
      <c r="F9" s="51"/>
      <c r="G9" s="51" t="s">
        <v>17</v>
      </c>
      <c r="H9" s="59">
        <f>H7+H8</f>
        <v>0</v>
      </c>
      <c r="I9" s="59">
        <f>I7+I8</f>
        <v>0</v>
      </c>
      <c r="J9" s="95"/>
    </row>
    <row r="10" spans="1:10" s="97" customFormat="1" ht="33.75" customHeight="1" x14ac:dyDescent="0.2">
      <c r="A10" s="208" t="s">
        <v>304</v>
      </c>
      <c r="B10" s="208"/>
      <c r="C10" s="208"/>
      <c r="D10" s="208"/>
      <c r="E10" s="208"/>
      <c r="F10" s="208"/>
      <c r="G10" s="208"/>
      <c r="H10" s="208"/>
      <c r="I10" s="208"/>
    </row>
    <row r="11" spans="1:10" s="97" customFormat="1" ht="45.75" customHeight="1" x14ac:dyDescent="0.2">
      <c r="A11" s="209"/>
      <c r="B11" s="209"/>
      <c r="C11" s="209"/>
      <c r="D11" s="209"/>
      <c r="E11" s="209"/>
      <c r="F11" s="209"/>
      <c r="G11" s="209"/>
      <c r="H11" s="209"/>
      <c r="I11" s="209"/>
    </row>
    <row r="12" spans="1:10" s="97" customFormat="1" ht="33.75" customHeight="1" x14ac:dyDescent="0.2">
      <c r="A12" s="209"/>
      <c r="B12" s="209"/>
      <c r="C12" s="209"/>
      <c r="D12" s="209"/>
      <c r="E12" s="209"/>
      <c r="F12" s="209"/>
      <c r="G12" s="209"/>
      <c r="H12" s="209"/>
      <c r="I12" s="209"/>
    </row>
  </sheetData>
  <mergeCells count="10">
    <mergeCell ref="J3:J4"/>
    <mergeCell ref="A10:I10"/>
    <mergeCell ref="A11:I11"/>
    <mergeCell ref="A12:I12"/>
    <mergeCell ref="A2:I2"/>
    <mergeCell ref="A3:A4"/>
    <mergeCell ref="G3:G4"/>
    <mergeCell ref="H3:H4"/>
    <mergeCell ref="B3:F3"/>
    <mergeCell ref="I3:I4"/>
  </mergeCells>
  <pageMargins left="0.70866141732283472" right="0.70866141732283472" top="0.74803149606299213" bottom="0.74803149606299213" header="0.31496062992125984" footer="0.31496062992125984"/>
  <pageSetup paperSize="9" scale="39" firstPageNumber="20" orientation="portrait" useFirstPageNumber="1" r:id="rId1"/>
  <headerFooter>
    <oddHeader>&amp;C&amp;"Times New Roman,обычный"&amp;P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view="pageBreakPreview" zoomScale="110" zoomScaleNormal="100" zoomScaleSheetLayoutView="110" workbookViewId="0">
      <selection activeCell="F8" sqref="F8"/>
    </sheetView>
  </sheetViews>
  <sheetFormatPr defaultRowHeight="12.75" x14ac:dyDescent="0.2"/>
  <cols>
    <col min="1" max="1" width="9.140625" style="22"/>
    <col min="2" max="2" width="19.42578125" style="22" customWidth="1"/>
    <col min="3" max="5" width="15.85546875" style="22" customWidth="1"/>
    <col min="6" max="6" width="28" style="22" customWidth="1"/>
    <col min="7" max="7" width="14.28515625" style="22" customWidth="1"/>
    <col min="8" max="8" width="46.140625" style="22" customWidth="1"/>
    <col min="9" max="16384" width="9.140625" style="22"/>
  </cols>
  <sheetData>
    <row r="1" spans="1:8" ht="54" customHeight="1" x14ac:dyDescent="0.2">
      <c r="A1" s="161" t="s">
        <v>306</v>
      </c>
      <c r="B1" s="161"/>
      <c r="C1" s="161"/>
      <c r="D1" s="161"/>
      <c r="E1" s="161"/>
      <c r="F1" s="161"/>
      <c r="G1" s="161"/>
      <c r="H1" s="161"/>
    </row>
    <row r="2" spans="1:8" s="99" customFormat="1" ht="111" customHeight="1" x14ac:dyDescent="0.25">
      <c r="A2" s="183" t="s">
        <v>2</v>
      </c>
      <c r="B2" s="185" t="s">
        <v>307</v>
      </c>
      <c r="C2" s="186"/>
      <c r="D2" s="186"/>
      <c r="E2" s="186"/>
      <c r="F2" s="187"/>
      <c r="G2" s="183" t="s">
        <v>308</v>
      </c>
      <c r="H2" s="183" t="s">
        <v>5</v>
      </c>
    </row>
    <row r="3" spans="1:8" s="99" customFormat="1" ht="28.5" customHeight="1" x14ac:dyDescent="0.25">
      <c r="A3" s="184"/>
      <c r="B3" s="53" t="s">
        <v>6</v>
      </c>
      <c r="C3" s="53" t="s">
        <v>7</v>
      </c>
      <c r="D3" s="53" t="s">
        <v>8</v>
      </c>
      <c r="E3" s="53" t="s">
        <v>9</v>
      </c>
      <c r="F3" s="53" t="s">
        <v>251</v>
      </c>
      <c r="G3" s="184"/>
      <c r="H3" s="184"/>
    </row>
    <row r="4" spans="1:8" s="60" customFormat="1" x14ac:dyDescent="0.2">
      <c r="A4" s="55">
        <v>1</v>
      </c>
      <c r="B4" s="67">
        <v>2</v>
      </c>
      <c r="C4" s="67">
        <v>3</v>
      </c>
      <c r="D4" s="67">
        <v>4</v>
      </c>
      <c r="E4" s="67">
        <v>5</v>
      </c>
      <c r="F4" s="67">
        <v>6</v>
      </c>
      <c r="G4" s="23">
        <v>7</v>
      </c>
      <c r="H4" s="60">
        <v>8</v>
      </c>
    </row>
    <row r="5" spans="1:8" x14ac:dyDescent="0.2">
      <c r="A5" s="24" t="s">
        <v>10</v>
      </c>
      <c r="B5" s="23" t="s">
        <v>11</v>
      </c>
      <c r="C5" s="23" t="s">
        <v>11</v>
      </c>
      <c r="D5" s="23" t="s">
        <v>11</v>
      </c>
      <c r="E5" s="23" t="s">
        <v>11</v>
      </c>
      <c r="F5" s="23" t="s">
        <v>11</v>
      </c>
      <c r="G5" s="6" t="s">
        <v>10</v>
      </c>
      <c r="H5" s="23" t="s">
        <v>11</v>
      </c>
    </row>
    <row r="6" spans="1:8" x14ac:dyDescent="0.2">
      <c r="A6" s="24"/>
      <c r="B6" s="24"/>
      <c r="C6" s="24"/>
      <c r="D6" s="24"/>
      <c r="E6" s="24"/>
      <c r="F6" s="24"/>
      <c r="G6" s="6">
        <f>IF(F6&gt;0,"1",0)</f>
        <v>0</v>
      </c>
      <c r="H6" s="24"/>
    </row>
    <row r="7" spans="1:8" x14ac:dyDescent="0.2">
      <c r="A7" s="24"/>
      <c r="B7" s="24"/>
      <c r="C7" s="24"/>
      <c r="D7" s="24"/>
      <c r="E7" s="24"/>
      <c r="F7" s="24"/>
      <c r="G7" s="6">
        <f>IF(F7&gt;0,"1",0)</f>
        <v>0</v>
      </c>
      <c r="H7" s="24"/>
    </row>
    <row r="8" spans="1:8" s="100" customFormat="1" ht="154.5" customHeight="1" x14ac:dyDescent="0.25">
      <c r="A8" s="98" t="s">
        <v>17</v>
      </c>
      <c r="B8" s="51" t="s">
        <v>309</v>
      </c>
      <c r="C8" s="51" t="s">
        <v>17</v>
      </c>
      <c r="D8" s="51" t="s">
        <v>17</v>
      </c>
      <c r="E8" s="51" t="s">
        <v>17</v>
      </c>
      <c r="F8" s="51" t="s">
        <v>17</v>
      </c>
      <c r="G8" s="102" t="str">
        <f>IF((G6+G7)&gt;0,"да","нет")</f>
        <v>нет</v>
      </c>
      <c r="H8" s="98" t="s">
        <v>17</v>
      </c>
    </row>
  </sheetData>
  <mergeCells count="5">
    <mergeCell ref="H2:H3"/>
    <mergeCell ref="A1:H1"/>
    <mergeCell ref="A2:A3"/>
    <mergeCell ref="B2:F2"/>
    <mergeCell ref="G2:G3"/>
  </mergeCells>
  <pageMargins left="0.70866141732283472" right="0.70866141732283472" top="0.74803149606299213" bottom="0.74803149606299213" header="0.31496062992125984" footer="0.31496062992125984"/>
  <pageSetup paperSize="9" scale="53" firstPageNumber="21" orientation="portrait" useFirstPageNumber="1" r:id="rId1"/>
  <headerFooter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7"/>
  <sheetViews>
    <sheetView view="pageBreakPreview" zoomScale="110" zoomScaleNormal="100" zoomScaleSheetLayoutView="110" workbookViewId="0">
      <selection activeCell="C11" sqref="C11"/>
    </sheetView>
  </sheetViews>
  <sheetFormatPr defaultRowHeight="12.75" x14ac:dyDescent="0.2"/>
  <cols>
    <col min="1" max="1" width="83.28515625" style="1" customWidth="1"/>
    <col min="2" max="2" width="11" style="1" customWidth="1"/>
    <col min="3" max="3" width="50" style="1" customWidth="1"/>
    <col min="4" max="16384" width="9.140625" style="1"/>
  </cols>
  <sheetData>
    <row r="1" spans="1:3" ht="87.75" customHeight="1" x14ac:dyDescent="0.2">
      <c r="A1" s="154" t="s">
        <v>398</v>
      </c>
      <c r="B1" s="154"/>
    </row>
    <row r="2" spans="1:3" ht="102" x14ac:dyDescent="0.2">
      <c r="A2" s="55" t="s">
        <v>311</v>
      </c>
      <c r="B2" s="55" t="s">
        <v>332</v>
      </c>
      <c r="C2" s="122" t="s">
        <v>5</v>
      </c>
    </row>
    <row r="3" spans="1:3" x14ac:dyDescent="0.2">
      <c r="A3" s="55">
        <v>1</v>
      </c>
      <c r="B3" s="55">
        <v>2</v>
      </c>
      <c r="C3" s="55">
        <v>3</v>
      </c>
    </row>
    <row r="4" spans="1:3" x14ac:dyDescent="0.2">
      <c r="A4" s="55" t="s">
        <v>11</v>
      </c>
      <c r="B4" s="55" t="s">
        <v>10</v>
      </c>
      <c r="C4" s="55" t="s">
        <v>11</v>
      </c>
    </row>
    <row r="5" spans="1:3" ht="43.5" customHeight="1" x14ac:dyDescent="0.2">
      <c r="A5" s="114" t="s">
        <v>397</v>
      </c>
      <c r="B5" s="98">
        <v>10</v>
      </c>
      <c r="C5" s="122" t="s">
        <v>218</v>
      </c>
    </row>
    <row r="6" spans="1:3" ht="43.5" customHeight="1" x14ac:dyDescent="0.2">
      <c r="A6" s="114" t="s">
        <v>396</v>
      </c>
      <c r="B6" s="98">
        <v>8</v>
      </c>
      <c r="C6" s="122" t="s">
        <v>218</v>
      </c>
    </row>
    <row r="7" spans="1:3" ht="61.5" customHeight="1" x14ac:dyDescent="0.2">
      <c r="A7" s="108" t="s">
        <v>395</v>
      </c>
      <c r="B7" s="137">
        <f>(B6/B5*100)</f>
        <v>80</v>
      </c>
      <c r="C7" s="114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60" firstPageNumber="27" orientation="portrait" useFirstPageNumber="1" r:id="rId1"/>
  <headerFooter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view="pageBreakPreview" zoomScale="130" zoomScaleNormal="100" zoomScaleSheetLayoutView="130" workbookViewId="0">
      <selection activeCell="E13" sqref="E13"/>
    </sheetView>
  </sheetViews>
  <sheetFormatPr defaultRowHeight="12.75" x14ac:dyDescent="0.2"/>
  <cols>
    <col min="1" max="1" width="9.140625" style="1"/>
    <col min="2" max="6" width="23.42578125" style="1" customWidth="1"/>
    <col min="7" max="7" width="22.28515625" style="1" customWidth="1"/>
    <col min="8" max="8" width="16.28515625" style="1" customWidth="1"/>
    <col min="9" max="16384" width="9.140625" style="1"/>
  </cols>
  <sheetData>
    <row r="1" spans="1:8" ht="73.5" customHeight="1" x14ac:dyDescent="0.2">
      <c r="A1" s="161" t="s">
        <v>388</v>
      </c>
      <c r="B1" s="161"/>
      <c r="C1" s="161"/>
      <c r="D1" s="161"/>
      <c r="E1" s="161"/>
      <c r="F1" s="161"/>
      <c r="G1" s="161"/>
      <c r="H1" s="161"/>
    </row>
    <row r="2" spans="1:8" ht="36" customHeight="1" x14ac:dyDescent="0.2">
      <c r="A2" s="162" t="s">
        <v>2</v>
      </c>
      <c r="B2" s="164" t="s">
        <v>389</v>
      </c>
      <c r="C2" s="165"/>
      <c r="D2" s="165"/>
      <c r="E2" s="165"/>
      <c r="F2" s="166"/>
      <c r="G2" s="167" t="s">
        <v>392</v>
      </c>
      <c r="H2" s="167" t="s">
        <v>390</v>
      </c>
    </row>
    <row r="3" spans="1:8" x14ac:dyDescent="0.2">
      <c r="A3" s="163"/>
      <c r="B3" s="85" t="s">
        <v>6</v>
      </c>
      <c r="C3" s="85" t="s">
        <v>7</v>
      </c>
      <c r="D3" s="85" t="s">
        <v>8</v>
      </c>
      <c r="E3" s="85" t="s">
        <v>9</v>
      </c>
      <c r="F3" s="55" t="s">
        <v>251</v>
      </c>
      <c r="G3" s="168"/>
      <c r="H3" s="168"/>
    </row>
    <row r="4" spans="1:8" x14ac:dyDescent="0.2">
      <c r="A4" s="55">
        <v>1</v>
      </c>
      <c r="B4" s="67">
        <v>2</v>
      </c>
      <c r="C4" s="67">
        <v>3</v>
      </c>
      <c r="D4" s="67">
        <v>4</v>
      </c>
      <c r="E4" s="132">
        <v>5</v>
      </c>
      <c r="F4" s="132">
        <v>6</v>
      </c>
      <c r="G4" s="111">
        <v>7</v>
      </c>
      <c r="H4" s="111">
        <v>8</v>
      </c>
    </row>
    <row r="5" spans="1:8" x14ac:dyDescent="0.2">
      <c r="A5" s="23"/>
      <c r="B5" s="23"/>
      <c r="C5" s="23"/>
      <c r="D5" s="23"/>
      <c r="E5" s="23"/>
      <c r="F5" s="23"/>
      <c r="G5" s="102"/>
      <c r="H5" s="102"/>
    </row>
    <row r="6" spans="1:8" s="134" customFormat="1" x14ac:dyDescent="0.25">
      <c r="A6" s="28"/>
      <c r="B6" s="28"/>
      <c r="C6" s="28"/>
      <c r="D6" s="28"/>
      <c r="E6" s="28"/>
      <c r="F6" s="133"/>
      <c r="G6" s="102"/>
      <c r="H6" s="102"/>
    </row>
    <row r="7" spans="1:8" s="134" customFormat="1" x14ac:dyDescent="0.25">
      <c r="A7" s="28"/>
      <c r="B7" s="28"/>
      <c r="C7" s="28"/>
      <c r="D7" s="28"/>
      <c r="E7" s="28"/>
      <c r="F7" s="133"/>
      <c r="G7" s="102"/>
      <c r="H7" s="102"/>
    </row>
    <row r="8" spans="1:8" s="44" customFormat="1" ht="12" customHeight="1" x14ac:dyDescent="0.2">
      <c r="A8" s="156" t="s">
        <v>394</v>
      </c>
      <c r="B8" s="156"/>
      <c r="C8" s="156"/>
      <c r="D8" s="156"/>
      <c r="E8" s="156"/>
      <c r="F8" s="157"/>
      <c r="G8" s="155"/>
      <c r="H8" s="155"/>
    </row>
    <row r="9" spans="1:8" ht="49.5" customHeight="1" x14ac:dyDescent="0.2">
      <c r="A9" s="158" t="s">
        <v>341</v>
      </c>
      <c r="B9" s="159"/>
      <c r="C9" s="159"/>
      <c r="D9" s="159"/>
      <c r="E9" s="159"/>
      <c r="F9" s="159"/>
      <c r="G9" s="160"/>
      <c r="H9" s="160"/>
    </row>
    <row r="16" spans="1:8" ht="68.25" customHeight="1" x14ac:dyDescent="0.2"/>
  </sheetData>
  <mergeCells count="9">
    <mergeCell ref="G8:H8"/>
    <mergeCell ref="A8:F8"/>
    <mergeCell ref="A9:F9"/>
    <mergeCell ref="G9:H9"/>
    <mergeCell ref="A1:H1"/>
    <mergeCell ref="A2:A3"/>
    <mergeCell ref="B2:F2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52" firstPageNumber="35" orientation="portrait" useFirstPageNumber="1" r:id="rId1"/>
  <headerFooter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view="pageBreakPreview" zoomScale="130" zoomScaleNormal="100" zoomScaleSheetLayoutView="130" workbookViewId="0">
      <selection activeCell="F11" sqref="F11"/>
    </sheetView>
  </sheetViews>
  <sheetFormatPr defaultRowHeight="12.75" x14ac:dyDescent="0.2"/>
  <cols>
    <col min="1" max="1" width="9.140625" style="1"/>
    <col min="2" max="9" width="17" style="1" customWidth="1"/>
    <col min="10" max="10" width="39.85546875" style="1" customWidth="1"/>
    <col min="11" max="16384" width="9.140625" style="1"/>
  </cols>
  <sheetData>
    <row r="1" spans="1:10" ht="48.75" customHeight="1" x14ac:dyDescent="0.2">
      <c r="A1" s="161" t="s">
        <v>388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66.75" customHeight="1" x14ac:dyDescent="0.2">
      <c r="A2" s="162" t="s">
        <v>2</v>
      </c>
      <c r="B2" s="164" t="s">
        <v>389</v>
      </c>
      <c r="C2" s="165"/>
      <c r="D2" s="165"/>
      <c r="E2" s="165"/>
      <c r="F2" s="166"/>
      <c r="G2" s="162" t="s">
        <v>392</v>
      </c>
      <c r="H2" s="162" t="s">
        <v>390</v>
      </c>
      <c r="I2" s="162" t="s">
        <v>391</v>
      </c>
      <c r="J2" s="169" t="s">
        <v>341</v>
      </c>
    </row>
    <row r="3" spans="1:10" ht="46.5" customHeight="1" x14ac:dyDescent="0.2">
      <c r="A3" s="163"/>
      <c r="B3" s="85" t="s">
        <v>6</v>
      </c>
      <c r="C3" s="85" t="s">
        <v>7</v>
      </c>
      <c r="D3" s="85" t="s">
        <v>8</v>
      </c>
      <c r="E3" s="85" t="s">
        <v>9</v>
      </c>
      <c r="F3" s="55" t="s">
        <v>251</v>
      </c>
      <c r="G3" s="163"/>
      <c r="H3" s="163"/>
      <c r="I3" s="163"/>
      <c r="J3" s="170"/>
    </row>
    <row r="4" spans="1:10" x14ac:dyDescent="0.2">
      <c r="A4" s="55">
        <v>1</v>
      </c>
      <c r="B4" s="67">
        <v>2</v>
      </c>
      <c r="C4" s="67">
        <v>3</v>
      </c>
      <c r="D4" s="67">
        <v>4</v>
      </c>
      <c r="E4" s="132">
        <v>5</v>
      </c>
      <c r="F4" s="132">
        <v>6</v>
      </c>
      <c r="G4" s="92">
        <v>7</v>
      </c>
      <c r="H4" s="92">
        <v>8</v>
      </c>
      <c r="I4" s="92">
        <v>9</v>
      </c>
      <c r="J4" s="92">
        <v>10</v>
      </c>
    </row>
    <row r="5" spans="1:10" x14ac:dyDescent="0.2">
      <c r="A5" s="23" t="s">
        <v>10</v>
      </c>
      <c r="B5" s="23" t="s">
        <v>11</v>
      </c>
      <c r="C5" s="23" t="s">
        <v>11</v>
      </c>
      <c r="D5" s="23" t="s">
        <v>11</v>
      </c>
      <c r="E5" s="23" t="s">
        <v>11</v>
      </c>
      <c r="F5" s="23" t="s">
        <v>11</v>
      </c>
      <c r="G5" s="133" t="s">
        <v>10</v>
      </c>
      <c r="H5" s="133" t="s">
        <v>10</v>
      </c>
      <c r="I5" s="133" t="s">
        <v>11</v>
      </c>
      <c r="J5" s="133" t="s">
        <v>11</v>
      </c>
    </row>
    <row r="6" spans="1:10" s="134" customFormat="1" x14ac:dyDescent="0.25">
      <c r="A6" s="28">
        <v>1</v>
      </c>
      <c r="B6" s="28" t="s">
        <v>279</v>
      </c>
      <c r="C6" s="28" t="s">
        <v>393</v>
      </c>
      <c r="D6" s="28" t="s">
        <v>320</v>
      </c>
      <c r="E6" s="28">
        <v>1</v>
      </c>
      <c r="F6" s="133" t="s">
        <v>299</v>
      </c>
      <c r="G6" s="133" t="str">
        <f>IF(F6&gt;0,"1","0")</f>
        <v>1</v>
      </c>
      <c r="H6" s="133">
        <v>1</v>
      </c>
      <c r="I6" s="133" t="s">
        <v>17</v>
      </c>
      <c r="J6" s="133" t="s">
        <v>218</v>
      </c>
    </row>
    <row r="7" spans="1:10" s="134" customFormat="1" ht="25.5" x14ac:dyDescent="0.25">
      <c r="A7" s="28">
        <v>2</v>
      </c>
      <c r="B7" s="28" t="s">
        <v>279</v>
      </c>
      <c r="C7" s="28" t="s">
        <v>393</v>
      </c>
      <c r="D7" s="28" t="s">
        <v>345</v>
      </c>
      <c r="E7" s="28">
        <v>3</v>
      </c>
      <c r="F7" s="129" t="s">
        <v>293</v>
      </c>
      <c r="G7" s="133" t="str">
        <f>IF(F7&gt;0,"1","0")</f>
        <v>1</v>
      </c>
      <c r="H7" s="133"/>
      <c r="I7" s="133" t="s">
        <v>17</v>
      </c>
      <c r="J7" s="133"/>
    </row>
    <row r="8" spans="1:10" s="134" customFormat="1" x14ac:dyDescent="0.25">
      <c r="A8" s="28" t="s">
        <v>17</v>
      </c>
      <c r="B8" s="134" t="s">
        <v>17</v>
      </c>
      <c r="C8" s="28" t="s">
        <v>17</v>
      </c>
      <c r="D8" s="28" t="s">
        <v>17</v>
      </c>
      <c r="E8" s="28" t="s">
        <v>17</v>
      </c>
      <c r="F8" s="133" t="s">
        <v>17</v>
      </c>
      <c r="G8" s="133" t="s">
        <v>17</v>
      </c>
      <c r="H8" s="133" t="s">
        <v>17</v>
      </c>
      <c r="I8" s="133" t="str">
        <f>IF(AND(G6+G7&gt;0,H6+H7&gt;0),"да","нет")</f>
        <v>да</v>
      </c>
      <c r="J8" s="133"/>
    </row>
    <row r="15" spans="1:10" ht="68.25" customHeight="1" x14ac:dyDescent="0.2"/>
  </sheetData>
  <mergeCells count="7">
    <mergeCell ref="I2:I3"/>
    <mergeCell ref="A1:J1"/>
    <mergeCell ref="B2:F2"/>
    <mergeCell ref="J2:J3"/>
    <mergeCell ref="A2:A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7" firstPageNumber="35" orientation="portrait" useFirstPageNumber="1" r:id="rId1"/>
  <headerFooter>
    <oddHeader>&amp;C&amp;"Times New Roman,обычный"&amp;P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view="pageBreakPreview" zoomScale="110" zoomScaleNormal="100" zoomScaleSheetLayoutView="110" workbookViewId="0">
      <selection activeCell="H9" sqref="H9"/>
    </sheetView>
  </sheetViews>
  <sheetFormatPr defaultRowHeight="12.75" x14ac:dyDescent="0.2"/>
  <cols>
    <col min="1" max="1" width="9.140625" style="1"/>
    <col min="2" max="5" width="15.7109375" style="1" customWidth="1"/>
    <col min="6" max="6" width="38.85546875" style="1" customWidth="1"/>
    <col min="7" max="8" width="41" style="1" customWidth="1"/>
    <col min="9" max="9" width="45.42578125" style="1" customWidth="1"/>
    <col min="10" max="16384" width="9.140625" style="1"/>
  </cols>
  <sheetData>
    <row r="1" spans="1:9" ht="73.5" customHeight="1" x14ac:dyDescent="0.2">
      <c r="A1" s="161" t="s">
        <v>380</v>
      </c>
      <c r="B1" s="161"/>
      <c r="C1" s="161"/>
      <c r="D1" s="161"/>
      <c r="E1" s="161"/>
      <c r="F1" s="161"/>
      <c r="G1" s="161"/>
      <c r="H1" s="106"/>
    </row>
    <row r="2" spans="1:9" ht="65.25" customHeight="1" x14ac:dyDescent="0.2">
      <c r="A2" s="162" t="s">
        <v>2</v>
      </c>
      <c r="B2" s="174" t="s">
        <v>381</v>
      </c>
      <c r="C2" s="175"/>
      <c r="D2" s="175"/>
      <c r="E2" s="175"/>
      <c r="F2" s="176"/>
      <c r="G2" s="172" t="s">
        <v>383</v>
      </c>
      <c r="H2" s="172" t="s">
        <v>382</v>
      </c>
      <c r="I2" s="171" t="s">
        <v>341</v>
      </c>
    </row>
    <row r="3" spans="1:9" ht="25.5" x14ac:dyDescent="0.2">
      <c r="A3" s="163"/>
      <c r="B3" s="55" t="s">
        <v>6</v>
      </c>
      <c r="C3" s="51" t="s">
        <v>7</v>
      </c>
      <c r="D3" s="55" t="s">
        <v>8</v>
      </c>
      <c r="E3" s="55" t="s">
        <v>9</v>
      </c>
      <c r="F3" s="55" t="s">
        <v>251</v>
      </c>
      <c r="G3" s="173"/>
      <c r="H3" s="173"/>
      <c r="I3" s="171"/>
    </row>
    <row r="4" spans="1:9" x14ac:dyDescent="0.2">
      <c r="A4" s="10">
        <v>1</v>
      </c>
      <c r="B4" s="55">
        <v>2</v>
      </c>
      <c r="C4" s="55">
        <v>3</v>
      </c>
      <c r="D4" s="55">
        <v>4</v>
      </c>
      <c r="E4" s="55">
        <v>5</v>
      </c>
      <c r="F4" s="55">
        <v>6</v>
      </c>
      <c r="G4" s="10">
        <v>7</v>
      </c>
      <c r="H4" s="55">
        <v>8</v>
      </c>
      <c r="I4" s="55">
        <v>9</v>
      </c>
    </row>
    <row r="5" spans="1:9" x14ac:dyDescent="0.2">
      <c r="A5" s="10" t="s">
        <v>10</v>
      </c>
      <c r="B5" s="55" t="s">
        <v>11</v>
      </c>
      <c r="C5" s="55" t="s">
        <v>11</v>
      </c>
      <c r="D5" s="55" t="s">
        <v>11</v>
      </c>
      <c r="E5" s="55" t="s">
        <v>11</v>
      </c>
      <c r="F5" s="55" t="s">
        <v>11</v>
      </c>
      <c r="G5" s="10" t="s">
        <v>10</v>
      </c>
      <c r="H5" s="55" t="s">
        <v>11</v>
      </c>
      <c r="I5" s="55" t="s">
        <v>11</v>
      </c>
    </row>
    <row r="6" spans="1:9" ht="22.5" customHeight="1" x14ac:dyDescent="0.2">
      <c r="A6" s="55">
        <v>1</v>
      </c>
      <c r="B6" s="55" t="s">
        <v>384</v>
      </c>
      <c r="C6" s="55" t="s">
        <v>385</v>
      </c>
      <c r="D6" s="55" t="s">
        <v>320</v>
      </c>
      <c r="E6" s="55">
        <v>1</v>
      </c>
      <c r="F6" s="55" t="s">
        <v>282</v>
      </c>
      <c r="G6" s="28" t="str">
        <f>IF(F6&gt;0,"1","0")</f>
        <v>1</v>
      </c>
      <c r="H6" s="28" t="s">
        <v>17</v>
      </c>
      <c r="I6" s="28" t="s">
        <v>218</v>
      </c>
    </row>
    <row r="7" spans="1:9" ht="22.5" customHeight="1" x14ac:dyDescent="0.2">
      <c r="A7" s="55">
        <v>2</v>
      </c>
      <c r="B7" s="55" t="s">
        <v>384</v>
      </c>
      <c r="C7" s="55" t="s">
        <v>385</v>
      </c>
      <c r="D7" s="55" t="s">
        <v>387</v>
      </c>
      <c r="E7" s="55">
        <v>10</v>
      </c>
      <c r="F7" s="55" t="s">
        <v>386</v>
      </c>
      <c r="G7" s="28" t="str">
        <f>IF(F7&gt;0,"1","0")</f>
        <v>1</v>
      </c>
      <c r="H7" s="28" t="s">
        <v>17</v>
      </c>
      <c r="I7" s="28" t="s">
        <v>218</v>
      </c>
    </row>
    <row r="8" spans="1:9" ht="22.5" customHeight="1" x14ac:dyDescent="0.2">
      <c r="A8" s="55"/>
      <c r="B8" s="55"/>
      <c r="C8" s="55"/>
      <c r="D8" s="55"/>
      <c r="E8" s="55"/>
      <c r="F8" s="55"/>
      <c r="G8" s="28" t="str">
        <f>IF(F8&gt;0,"1","0")</f>
        <v>0</v>
      </c>
      <c r="H8" s="28" t="s">
        <v>17</v>
      </c>
      <c r="I8" s="65"/>
    </row>
    <row r="9" spans="1:9" ht="22.5" customHeight="1" x14ac:dyDescent="0.2">
      <c r="A9" s="55" t="s">
        <v>17</v>
      </c>
      <c r="B9" s="55" t="s">
        <v>17</v>
      </c>
      <c r="C9" s="55" t="s">
        <v>17</v>
      </c>
      <c r="D9" s="55" t="s">
        <v>17</v>
      </c>
      <c r="E9" s="55" t="s">
        <v>17</v>
      </c>
      <c r="F9" s="55" t="s">
        <v>17</v>
      </c>
      <c r="G9" s="28" t="s">
        <v>17</v>
      </c>
      <c r="H9" s="28" t="str">
        <f>IF((G6+G7+G8),"да","нет")</f>
        <v>да</v>
      </c>
      <c r="I9" s="65"/>
    </row>
  </sheetData>
  <mergeCells count="6">
    <mergeCell ref="I2:I3"/>
    <mergeCell ref="H2:H3"/>
    <mergeCell ref="A1:G1"/>
    <mergeCell ref="A2:A3"/>
    <mergeCell ref="B2:F2"/>
    <mergeCell ref="G2:G3"/>
  </mergeCells>
  <pageMargins left="0.70866141732283472" right="0.70866141732283472" top="0.74803149606299213" bottom="0.74803149606299213" header="0.31496062992125984" footer="0.31496062992125984"/>
  <pageSetup paperSize="9" scale="36" firstPageNumber="34" orientation="portrait" useFirstPageNumber="1" r:id="rId1"/>
  <headerFooter>
    <oddHeader>&amp;C&amp;"Times New Roman,обычный"&amp;P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view="pageBreakPreview" zoomScale="120" zoomScaleNormal="100" zoomScaleSheetLayoutView="120" workbookViewId="0">
      <selection activeCell="B3" sqref="B3:F3"/>
    </sheetView>
  </sheetViews>
  <sheetFormatPr defaultRowHeight="12.75" x14ac:dyDescent="0.2"/>
  <cols>
    <col min="1" max="1" width="9.140625" style="1"/>
    <col min="2" max="5" width="19.5703125" style="1" customWidth="1"/>
    <col min="6" max="6" width="40.28515625" style="1" customWidth="1"/>
    <col min="7" max="8" width="15.140625" style="1" customWidth="1"/>
    <col min="9" max="9" width="59.7109375" style="1" customWidth="1"/>
    <col min="10" max="10" width="14.85546875" style="1" customWidth="1"/>
    <col min="11" max="11" width="23.7109375" style="1" customWidth="1"/>
    <col min="12" max="16384" width="9.140625" style="1"/>
  </cols>
  <sheetData>
    <row r="1" spans="1:9" ht="93" customHeight="1" x14ac:dyDescent="0.2">
      <c r="A1" s="161" t="s">
        <v>374</v>
      </c>
      <c r="B1" s="161"/>
      <c r="C1" s="161"/>
      <c r="D1" s="161"/>
      <c r="E1" s="161"/>
      <c r="F1" s="161"/>
      <c r="G1" s="161"/>
      <c r="H1" s="161"/>
      <c r="I1" s="161"/>
    </row>
    <row r="2" spans="1:9" ht="45.75" customHeight="1" x14ac:dyDescent="0.2">
      <c r="A2" s="162" t="s">
        <v>2</v>
      </c>
      <c r="B2" s="174" t="s">
        <v>375</v>
      </c>
      <c r="C2" s="175"/>
      <c r="D2" s="175"/>
      <c r="E2" s="175"/>
      <c r="F2" s="176"/>
      <c r="G2" s="162" t="s">
        <v>377</v>
      </c>
      <c r="H2" s="171" t="s">
        <v>376</v>
      </c>
      <c r="I2" s="171" t="s">
        <v>341</v>
      </c>
    </row>
    <row r="3" spans="1:9" ht="30" customHeight="1" x14ac:dyDescent="0.2">
      <c r="A3" s="163"/>
      <c r="B3" s="51" t="s">
        <v>6</v>
      </c>
      <c r="C3" s="51" t="s">
        <v>7</v>
      </c>
      <c r="D3" s="55" t="s">
        <v>8</v>
      </c>
      <c r="E3" s="55" t="s">
        <v>9</v>
      </c>
      <c r="F3" s="55" t="s">
        <v>251</v>
      </c>
      <c r="G3" s="163"/>
      <c r="H3" s="171"/>
      <c r="I3" s="171"/>
    </row>
    <row r="4" spans="1:9" x14ac:dyDescent="0.2">
      <c r="A4" s="10">
        <v>1</v>
      </c>
      <c r="B4" s="55">
        <v>2</v>
      </c>
      <c r="C4" s="55">
        <v>3</v>
      </c>
      <c r="D4" s="55">
        <v>4</v>
      </c>
      <c r="E4" s="55">
        <v>5</v>
      </c>
      <c r="F4" s="55">
        <v>6</v>
      </c>
      <c r="G4" s="10">
        <v>7</v>
      </c>
      <c r="H4" s="55">
        <v>8</v>
      </c>
      <c r="I4" s="55">
        <v>9</v>
      </c>
    </row>
    <row r="5" spans="1:9" x14ac:dyDescent="0.2">
      <c r="A5" s="10" t="s">
        <v>10</v>
      </c>
      <c r="B5" s="55" t="s">
        <v>11</v>
      </c>
      <c r="C5" s="55" t="s">
        <v>11</v>
      </c>
      <c r="D5" s="55" t="s">
        <v>11</v>
      </c>
      <c r="E5" s="55" t="s">
        <v>11</v>
      </c>
      <c r="F5" s="55" t="s">
        <v>11</v>
      </c>
      <c r="G5" s="10" t="s">
        <v>10</v>
      </c>
      <c r="H5" s="55" t="s">
        <v>11</v>
      </c>
      <c r="I5" s="55" t="s">
        <v>11</v>
      </c>
    </row>
    <row r="6" spans="1:9" x14ac:dyDescent="0.2">
      <c r="A6" s="10">
        <v>1</v>
      </c>
      <c r="B6" s="55" t="s">
        <v>378</v>
      </c>
      <c r="C6" s="55" t="s">
        <v>379</v>
      </c>
      <c r="D6" s="55" t="s">
        <v>320</v>
      </c>
      <c r="E6" s="55">
        <v>1</v>
      </c>
      <c r="F6" s="55" t="s">
        <v>293</v>
      </c>
      <c r="G6" s="10" t="str">
        <f>IF(F6&gt;0,"1","0")</f>
        <v>1</v>
      </c>
      <c r="H6" s="55" t="s">
        <v>17</v>
      </c>
      <c r="I6" s="55" t="s">
        <v>218</v>
      </c>
    </row>
    <row r="7" spans="1:9" x14ac:dyDescent="0.2">
      <c r="A7" s="10">
        <v>2</v>
      </c>
      <c r="B7" s="55" t="s">
        <v>378</v>
      </c>
      <c r="C7" s="55" t="s">
        <v>379</v>
      </c>
      <c r="D7" s="55" t="s">
        <v>345</v>
      </c>
      <c r="E7" s="55">
        <v>2</v>
      </c>
      <c r="F7" s="55" t="s">
        <v>293</v>
      </c>
      <c r="G7" s="10" t="str">
        <f>IF(F7&gt;0,"1","0")</f>
        <v>1</v>
      </c>
      <c r="H7" s="55" t="s">
        <v>17</v>
      </c>
      <c r="I7" s="55"/>
    </row>
    <row r="8" spans="1:9" ht="20.25" customHeight="1" x14ac:dyDescent="0.2">
      <c r="A8" s="65"/>
      <c r="B8" s="65"/>
      <c r="C8" s="65"/>
      <c r="D8" s="65"/>
      <c r="E8" s="65"/>
      <c r="F8" s="65"/>
      <c r="G8" s="28" t="str">
        <f>IF(F8&gt;0,"1","0")</f>
        <v>0</v>
      </c>
      <c r="H8" s="28" t="s">
        <v>17</v>
      </c>
      <c r="I8" s="65"/>
    </row>
    <row r="9" spans="1:9" x14ac:dyDescent="0.2">
      <c r="A9" s="10" t="s">
        <v>17</v>
      </c>
      <c r="B9" s="55" t="s">
        <v>17</v>
      </c>
      <c r="C9" s="55" t="s">
        <v>17</v>
      </c>
      <c r="D9" s="55" t="s">
        <v>17</v>
      </c>
      <c r="E9" s="55" t="s">
        <v>17</v>
      </c>
      <c r="F9" s="55" t="s">
        <v>17</v>
      </c>
      <c r="G9" s="10" t="s">
        <v>17</v>
      </c>
      <c r="H9" s="10" t="str">
        <f>IF((G6+G7+G8),"да","нет")</f>
        <v>да</v>
      </c>
      <c r="I9" s="10" t="s">
        <v>17</v>
      </c>
    </row>
  </sheetData>
  <mergeCells count="6">
    <mergeCell ref="I2:I3"/>
    <mergeCell ref="A1:I1"/>
    <mergeCell ref="H2:H3"/>
    <mergeCell ref="A2:A3"/>
    <mergeCell ref="B2:F2"/>
    <mergeCell ref="G2:G3"/>
  </mergeCells>
  <pageMargins left="0.70866141732283472" right="0.70866141732283472" top="0.74803149606299213" bottom="0.74803149606299213" header="0.31496062992125984" footer="0.31496062992125984"/>
  <pageSetup paperSize="9" scale="40" firstPageNumber="33" orientation="portrait" useFirstPageNumber="1" r:id="rId1"/>
  <headerFooter>
    <oddHeader>&amp;C&amp;"Times New Roman,обычный"&amp;P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view="pageBreakPreview" topLeftCell="A2" zoomScale="110" zoomScaleNormal="100" zoomScaleSheetLayoutView="110" workbookViewId="0">
      <selection activeCell="G3" sqref="G3"/>
    </sheetView>
  </sheetViews>
  <sheetFormatPr defaultRowHeight="12.75" x14ac:dyDescent="0.2"/>
  <cols>
    <col min="1" max="1" width="9.140625" style="44"/>
    <col min="2" max="5" width="22.28515625" style="44" customWidth="1"/>
    <col min="6" max="6" width="39.7109375" style="44" customWidth="1"/>
    <col min="7" max="7" width="30.5703125" style="44" customWidth="1"/>
    <col min="8" max="16384" width="9.140625" style="44"/>
  </cols>
  <sheetData>
    <row r="1" spans="1:7" ht="94.5" customHeight="1" x14ac:dyDescent="0.2">
      <c r="E1" s="83" t="s">
        <v>0</v>
      </c>
      <c r="F1" s="83"/>
    </row>
    <row r="2" spans="1:7" ht="57.75" customHeight="1" x14ac:dyDescent="0.2">
      <c r="A2" s="177" t="s">
        <v>367</v>
      </c>
      <c r="B2" s="177"/>
      <c r="C2" s="177"/>
      <c r="D2" s="177"/>
      <c r="E2" s="177"/>
      <c r="F2" s="177"/>
      <c r="G2" s="177"/>
    </row>
    <row r="3" spans="1:7" ht="178.5" x14ac:dyDescent="0.2">
      <c r="A3" s="48" t="s">
        <v>363</v>
      </c>
      <c r="B3" s="48" t="s">
        <v>368</v>
      </c>
      <c r="C3" s="48" t="s">
        <v>256</v>
      </c>
      <c r="D3" s="48" t="s">
        <v>369</v>
      </c>
      <c r="E3" s="130" t="s">
        <v>258</v>
      </c>
      <c r="F3" s="51" t="s">
        <v>370</v>
      </c>
      <c r="G3" s="50" t="s">
        <v>341</v>
      </c>
    </row>
    <row r="4" spans="1:7" x14ac:dyDescent="0.2">
      <c r="A4" s="48">
        <v>1</v>
      </c>
      <c r="B4" s="48">
        <v>2</v>
      </c>
      <c r="C4" s="48">
        <v>3</v>
      </c>
      <c r="D4" s="48">
        <v>4</v>
      </c>
      <c r="E4" s="48">
        <v>5</v>
      </c>
      <c r="F4" s="51">
        <v>6</v>
      </c>
      <c r="G4" s="51">
        <v>7</v>
      </c>
    </row>
    <row r="5" spans="1:7" x14ac:dyDescent="0.2">
      <c r="A5" s="48" t="s">
        <v>10</v>
      </c>
      <c r="B5" s="48" t="s">
        <v>11</v>
      </c>
      <c r="C5" s="48" t="s">
        <v>10</v>
      </c>
      <c r="D5" s="48" t="s">
        <v>11</v>
      </c>
      <c r="E5" s="48" t="s">
        <v>10</v>
      </c>
      <c r="F5" s="51" t="s">
        <v>11</v>
      </c>
      <c r="G5" s="51" t="s">
        <v>11</v>
      </c>
    </row>
    <row r="6" spans="1:7" x14ac:dyDescent="0.2">
      <c r="A6" s="48">
        <v>1</v>
      </c>
      <c r="B6" s="48" t="s">
        <v>372</v>
      </c>
      <c r="C6" s="48" t="str">
        <f>IF(B6&gt;0,"1","0")</f>
        <v>1</v>
      </c>
      <c r="D6" s="48" t="s">
        <v>371</v>
      </c>
      <c r="E6" s="48" t="str">
        <f>IF(D6&gt;0,"1","0")</f>
        <v>1</v>
      </c>
      <c r="F6" s="51" t="s">
        <v>17</v>
      </c>
      <c r="G6" s="51" t="s">
        <v>218</v>
      </c>
    </row>
    <row r="7" spans="1:7" x14ac:dyDescent="0.2">
      <c r="A7" s="48">
        <v>2</v>
      </c>
      <c r="B7" s="48" t="s">
        <v>373</v>
      </c>
      <c r="C7" s="48" t="str">
        <f>IF(B7&gt;0,"1","0")</f>
        <v>1</v>
      </c>
      <c r="D7" s="48" t="s">
        <v>371</v>
      </c>
      <c r="E7" s="48" t="str">
        <f>IF(D7&gt;0,"1","0")</f>
        <v>1</v>
      </c>
      <c r="F7" s="51" t="s">
        <v>17</v>
      </c>
      <c r="G7" s="51"/>
    </row>
    <row r="8" spans="1:7" x14ac:dyDescent="0.2">
      <c r="A8" s="48" t="s">
        <v>17</v>
      </c>
      <c r="B8" s="48" t="s">
        <v>356</v>
      </c>
      <c r="C8" s="48">
        <f>C6+C7</f>
        <v>2</v>
      </c>
      <c r="D8" s="48" t="s">
        <v>356</v>
      </c>
      <c r="E8" s="48">
        <f>E6+E7</f>
        <v>2</v>
      </c>
      <c r="F8" s="51">
        <f>E8/C8*100</f>
        <v>100</v>
      </c>
      <c r="G8" s="51"/>
    </row>
    <row r="9" spans="1:7" x14ac:dyDescent="0.2">
      <c r="E9" s="131"/>
      <c r="F9" s="131"/>
    </row>
    <row r="10" spans="1:7" x14ac:dyDescent="0.2">
      <c r="E10" s="131"/>
      <c r="F10" s="131"/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51" firstPageNumber="32" orientation="portrait" useFirstPageNumber="1" r:id="rId1"/>
  <headerFooter>
    <oddHeader>&amp;C&amp;"Times New Roman,обычный"&amp;P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view="pageBreakPreview" zoomScaleNormal="100" zoomScaleSheetLayoutView="100" workbookViewId="0">
      <selection activeCell="E2" sqref="E2"/>
    </sheetView>
  </sheetViews>
  <sheetFormatPr defaultRowHeight="12.75" x14ac:dyDescent="0.2"/>
  <cols>
    <col min="1" max="1" width="9.140625" style="1"/>
    <col min="2" max="2" width="52.42578125" style="1" customWidth="1"/>
    <col min="3" max="4" width="36.7109375" style="1" customWidth="1"/>
    <col min="5" max="5" width="31.140625" style="1" customWidth="1"/>
    <col min="6" max="16384" width="9.140625" style="1"/>
  </cols>
  <sheetData>
    <row r="1" spans="1:5" ht="61.5" customHeight="1" x14ac:dyDescent="0.2">
      <c r="A1" s="161" t="s">
        <v>362</v>
      </c>
      <c r="B1" s="161"/>
      <c r="C1" s="161"/>
      <c r="D1" s="106"/>
    </row>
    <row r="2" spans="1:5" ht="178.5" x14ac:dyDescent="0.2">
      <c r="A2" s="55" t="s">
        <v>363</v>
      </c>
      <c r="B2" s="55" t="s">
        <v>364</v>
      </c>
      <c r="C2" s="55" t="s">
        <v>256</v>
      </c>
      <c r="D2" s="129" t="s">
        <v>365</v>
      </c>
      <c r="E2" s="50" t="s">
        <v>5</v>
      </c>
    </row>
    <row r="3" spans="1:5" x14ac:dyDescent="0.2">
      <c r="A3" s="55">
        <v>1</v>
      </c>
      <c r="B3" s="55">
        <v>2</v>
      </c>
      <c r="C3" s="55">
        <v>3</v>
      </c>
      <c r="D3" s="55">
        <v>4</v>
      </c>
      <c r="E3" s="55">
        <v>5</v>
      </c>
    </row>
    <row r="4" spans="1:5" x14ac:dyDescent="0.2">
      <c r="A4" s="55" t="s">
        <v>10</v>
      </c>
      <c r="B4" s="55" t="s">
        <v>11</v>
      </c>
      <c r="C4" s="55" t="s">
        <v>10</v>
      </c>
      <c r="D4" s="55" t="s">
        <v>11</v>
      </c>
      <c r="E4" s="55" t="s">
        <v>11</v>
      </c>
    </row>
    <row r="5" spans="1:5" x14ac:dyDescent="0.2">
      <c r="A5" s="55">
        <v>1</v>
      </c>
      <c r="B5" s="55" t="s">
        <v>366</v>
      </c>
      <c r="C5" s="55" t="str">
        <f>IF(B5&gt;0,"1",0)</f>
        <v>1</v>
      </c>
      <c r="D5" s="55" t="s">
        <v>17</v>
      </c>
      <c r="E5" s="55" t="s">
        <v>218</v>
      </c>
    </row>
    <row r="6" spans="1:5" x14ac:dyDescent="0.2">
      <c r="A6" s="55"/>
      <c r="B6" s="55"/>
      <c r="C6" s="55">
        <f>IF(B6&gt;0,"1",0)</f>
        <v>0</v>
      </c>
      <c r="D6" s="55" t="s">
        <v>17</v>
      </c>
      <c r="E6" s="55"/>
    </row>
    <row r="7" spans="1:5" s="44" customFormat="1" ht="22.5" customHeight="1" x14ac:dyDescent="0.2">
      <c r="A7" s="51" t="s">
        <v>17</v>
      </c>
      <c r="B7" s="51" t="s">
        <v>17</v>
      </c>
      <c r="C7" s="51" t="s">
        <v>17</v>
      </c>
      <c r="D7" s="55" t="str">
        <f>IF((C5+C6)&gt;0,"да","нет")</f>
        <v>да</v>
      </c>
      <c r="E7" s="55" t="s">
        <v>17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2" firstPageNumber="31" orientation="portrait" useFirstPageNumber="1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28</vt:i4>
      </vt:variant>
    </vt:vector>
  </HeadingPairs>
  <TitlesOfParts>
    <vt:vector size="56" baseType="lpstr">
      <vt:lpstr>Форма_расходы2020_в системе </vt:lpstr>
      <vt:lpstr>Форма_расходы2020_в печать</vt:lpstr>
      <vt:lpstr>форма 21,22</vt:lpstr>
      <vt:lpstr>ф30 изм в печат.форму</vt:lpstr>
      <vt:lpstr>форма 30</vt:lpstr>
      <vt:lpstr>форма 29</vt:lpstr>
      <vt:lpstr>форма 28</vt:lpstr>
      <vt:lpstr>форма 27</vt:lpstr>
      <vt:lpstr>форма 26</vt:lpstr>
      <vt:lpstr>форма 25</vt:lpstr>
      <vt:lpstr>форма 24</vt:lpstr>
      <vt:lpstr>форма 23</vt:lpstr>
      <vt:lpstr>форма 18,19,20</vt:lpstr>
      <vt:lpstr>форма 14</vt:lpstr>
      <vt:lpstr>форма 15</vt:lpstr>
      <vt:lpstr>форма 16</vt:lpstr>
      <vt:lpstr>форма 17</vt:lpstr>
      <vt:lpstr>форма 1.2</vt:lpstr>
      <vt:lpstr>форма 2</vt:lpstr>
      <vt:lpstr>форма 3</vt:lpstr>
      <vt:lpstr>форма 4</vt:lpstr>
      <vt:lpstr>форма 5</vt:lpstr>
      <vt:lpstr>форма 7</vt:lpstr>
      <vt:lpstr>форма 9</vt:lpstr>
      <vt:lpstr>форма 10</vt:lpstr>
      <vt:lpstr>форма 11</vt:lpstr>
      <vt:lpstr>форма 12</vt:lpstr>
      <vt:lpstr>форма 13</vt:lpstr>
      <vt:lpstr>'ф30 изм в печат.форму'!Область_печати</vt:lpstr>
      <vt:lpstr>'форма 1.2'!Область_печати</vt:lpstr>
      <vt:lpstr>'форма 10'!Область_печати</vt:lpstr>
      <vt:lpstr>'форма 11'!Область_печати</vt:lpstr>
      <vt:lpstr>'форма 12'!Область_печати</vt:lpstr>
      <vt:lpstr>'форма 13'!Область_печати</vt:lpstr>
      <vt:lpstr>'форма 14'!Область_печати</vt:lpstr>
      <vt:lpstr>'форма 15'!Область_печати</vt:lpstr>
      <vt:lpstr>'форма 16'!Область_печати</vt:lpstr>
      <vt:lpstr>'форма 17'!Область_печати</vt:lpstr>
      <vt:lpstr>'форма 18,19,20'!Область_печати</vt:lpstr>
      <vt:lpstr>'форма 2'!Область_печати</vt:lpstr>
      <vt:lpstr>'форма 21,22'!Область_печати</vt:lpstr>
      <vt:lpstr>'форма 23'!Область_печати</vt:lpstr>
      <vt:lpstr>'форма 24'!Область_печати</vt:lpstr>
      <vt:lpstr>'форма 25'!Область_печати</vt:lpstr>
      <vt:lpstr>'форма 26'!Область_печати</vt:lpstr>
      <vt:lpstr>'форма 27'!Область_печати</vt:lpstr>
      <vt:lpstr>'форма 28'!Область_печати</vt:lpstr>
      <vt:lpstr>'форма 29'!Область_печати</vt:lpstr>
      <vt:lpstr>'форма 3'!Область_печати</vt:lpstr>
      <vt:lpstr>'форма 30'!Область_печати</vt:lpstr>
      <vt:lpstr>'форма 4'!Область_печати</vt:lpstr>
      <vt:lpstr>'форма 5'!Область_печати</vt:lpstr>
      <vt:lpstr>'форма 7'!Область_печати</vt:lpstr>
      <vt:lpstr>'форма 9'!Область_печати</vt:lpstr>
      <vt:lpstr>'Форма_расходы2020_в печать'!Область_печати</vt:lpstr>
      <vt:lpstr>'Форма_расходы2020_в системе '!Область_печати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Гнездилова</dc:creator>
  <cp:lastModifiedBy>Гнездилова</cp:lastModifiedBy>
  <cp:lastPrinted>2020-05-12T03:08:03Z</cp:lastPrinted>
  <dcterms:created xsi:type="dcterms:W3CDTF">2020-05-07T02:55:15Z</dcterms:created>
  <dcterms:modified xsi:type="dcterms:W3CDTF">2020-05-15T04:46:34Z</dcterms:modified>
</cp:coreProperties>
</file>