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Peteneva</author>
    <author>Лунина</author>
  </authors>
  <commentList>
    <comment ref="B33" authorId="0">
      <text>
        <r>
          <rPr>
            <b/>
            <sz val="9"/>
            <rFont val="Tahoma"/>
            <family val="2"/>
          </rPr>
          <t>Peteneva:</t>
        </r>
        <r>
          <rPr>
            <sz val="9"/>
            <rFont val="Tahoma"/>
            <family val="2"/>
          </rPr>
          <t xml:space="preserve">
%-3463,40
 руб.
</t>
        </r>
      </text>
    </comment>
    <comment ref="E33" authorId="1">
      <text>
        <r>
          <rPr>
            <b/>
            <sz val="9"/>
            <rFont val="Tahoma"/>
            <family val="0"/>
          </rPr>
          <t>Лунина:</t>
        </r>
        <r>
          <rPr>
            <sz val="9"/>
            <rFont val="Tahoma"/>
            <family val="0"/>
          </rPr>
          <t xml:space="preserve">
по %% и 120,7 т.р.аренда имущ.в опер.управлении СП</t>
        </r>
      </text>
    </comment>
  </commentList>
</comments>
</file>

<file path=xl/sharedStrings.xml><?xml version="1.0" encoding="utf-8"?>
<sst xmlns="http://schemas.openxmlformats.org/spreadsheetml/2006/main" count="61" uniqueCount="51">
  <si>
    <t>Наименование показателя</t>
  </si>
  <si>
    <t>Темп роста доходов, %</t>
  </si>
  <si>
    <t>КБ РА</t>
  </si>
  <si>
    <t>в том числе</t>
  </si>
  <si>
    <t>рес.бюджет</t>
  </si>
  <si>
    <t>КБ МО</t>
  </si>
  <si>
    <t>НАЛОГОВЫЕ ДОХОДЫ</t>
  </si>
  <si>
    <t>НАЛОГИ НА СОВОКУПНЫЙ ДОХОД</t>
  </si>
  <si>
    <t>НАЛОГИ НА ИМУЩЕСТВО</t>
  </si>
  <si>
    <t xml:space="preserve">рес.бюджет  </t>
  </si>
  <si>
    <t>НЕНАЛОГОВЫЕ 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</si>
  <si>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</si>
  <si>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</si>
  <si>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</si>
  <si>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 ПО ПОДАКЦИЗНЫМ ТОВАРАМ</t>
  </si>
  <si>
    <t xml:space="preserve">        на алкогольную продукцию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</si>
  <si>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</si>
  <si>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</si>
  <si>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</si>
  <si>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</si>
  <si>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</si>
  <si>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Налог на имущество организаций</t>
  </si>
  <si>
    <t>Транспортный налог</t>
  </si>
  <si>
    <t>Налог на игорный бизнес</t>
  </si>
  <si>
    <t>Земельный налог</t>
  </si>
  <si>
    <t>ПРОЧИЕ НЕНАЛОГОВЫЕ ДОХОДЫ</t>
  </si>
  <si>
    <t>прочие неналоговые доходы</t>
  </si>
  <si>
    <t xml:space="preserve">Информация об исполнении консолидированного бюджета Республики Алтай на 01.07.2020 года </t>
  </si>
  <si>
    <r>
      <t xml:space="preserve">Фактическое поступление по состоянию на </t>
    </r>
    <r>
      <rPr>
        <b/>
        <sz val="9"/>
        <rFont val="Times New Roman"/>
        <family val="1"/>
      </rPr>
      <t xml:space="preserve">01.07.2020 </t>
    </r>
    <r>
      <rPr>
        <sz val="9"/>
        <rFont val="Times New Roman"/>
        <family val="1"/>
      </rPr>
      <t xml:space="preserve">г., тыс.руб.  </t>
    </r>
  </si>
  <si>
    <r>
      <t xml:space="preserve">Фактическое поступление по состоянию на </t>
    </r>
    <r>
      <rPr>
        <b/>
        <sz val="9"/>
        <rFont val="Times New Roman"/>
        <family val="1"/>
      </rPr>
      <t xml:space="preserve">01.07.2019 </t>
    </r>
    <r>
      <rPr>
        <sz val="9"/>
        <rFont val="Times New Roman"/>
        <family val="1"/>
      </rPr>
      <t xml:space="preserve">г., тыс.руб.  </t>
    </r>
  </si>
  <si>
    <t>Отклонение фактического поступления 2020 года от 2019 года, тыс.руб.</t>
  </si>
  <si>
    <t xml:space="preserve">КБ МО   </t>
  </si>
  <si>
    <t>НАЛОГОВЫЕ И НЕНАЛОГОВЫЕ ДОХОДЫ без невыясненных</t>
  </si>
  <si>
    <t>акцизы нанефтепродукты</t>
  </si>
  <si>
    <t>в тч. на нефтепродукты (дрожный фонд)</t>
  </si>
  <si>
    <t>в тч. на нефтепродукты (БКД)</t>
  </si>
  <si>
    <t>НАЛОГИ, СБОРЫ И РЕГУЛЯРНЫЕ ПЛАТЕЖИ ЗА ПОЛЬЗОВАНИЕ ПРИРОДНЫМИ РЕСУРСАМИ (в т.ч. Налог на добычу полезных ископаемых)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</si>
  <si>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</si>
  <si>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</si>
  <si>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 без невыясненных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</si>
  <si>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</si>
  <si>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</si>
  <si>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</si>
  <si>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</si>
  <si>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</si>
  <si>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</si>
  <si>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в т.ч.Невыясненные поступления</t>
  </si>
  <si>
    <t>самообложения граждан, зачисляемые в бюджеты сельских поселений</t>
  </si>
  <si>
    <t>Поступления в бюджеты субъектов РФ (перечисления из бюджетов субъектов РФ) по урегулированию расчетов между бюджетами бюджетной системы РФ по распределенным доходам</t>
  </si>
  <si>
    <t>Кроме того:</t>
  </si>
  <si>
    <t>ПРОЧИЕ БЕЗВОЗМЕЗДНЫЕ ПОСТУПЛЕНИЯ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</si>
</sst>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_р_."/>
    <numFmt numFmtId="174" formatCode="#,##0.00_р_."/>
    <numFmt numFmtId="175" formatCode="_-* #,##0.0_р_._-;\-* #,##0.0_р_._-;_-* &quot;-&quot;??_р_._-;_-@_-"/>
    <numFmt numFmtId="176" formatCode="_-* #,##0.000_р_._-;\-* #,##0.000_р_._-;_-* &quot;-&quot;??_р_._-;_-@_-"/>
    <numFmt numFmtId="177" formatCode="#,##0.0\ _₽;\-#,##0.0\ _₽"/>
    <numFmt numFmtId="178" formatCode="#,##0.0"/>
    <numFmt numFmtId="179" formatCode="#,##0.000_р_."/>
    <numFmt numFmtId="180" formatCode="#,##0.0\ _₽"/>
    <numFmt numFmtId="181" formatCode="#,##0.000\ _₽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4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179" fontId="5" fillId="0" borderId="10" xfId="52" applyNumberFormat="1" applyFont="1" applyFill="1" applyBorder="1" applyAlignment="1">
      <alignment vertical="top" wrapText="1"/>
      <protection/>
    </xf>
    <xf numFmtId="173" fontId="3" fillId="0" borderId="10" xfId="52" applyNumberFormat="1" applyFont="1" applyFill="1" applyBorder="1" applyAlignment="1">
      <alignment vertical="top"/>
      <protection/>
    </xf>
    <xf numFmtId="173" fontId="6" fillId="0" borderId="10" xfId="52" applyNumberFormat="1" applyFont="1" applyFill="1" applyBorder="1" applyAlignment="1">
      <alignment vertical="top"/>
      <protection/>
    </xf>
    <xf numFmtId="179" fontId="4" fillId="0" borderId="10" xfId="52" applyNumberFormat="1" applyFont="1" applyFill="1" applyBorder="1" applyAlignment="1">
      <alignment vertical="top" wrapText="1"/>
      <protection/>
    </xf>
    <xf numFmtId="173" fontId="6" fillId="6" borderId="10" xfId="52" applyNumberFormat="1" applyFont="1" applyFill="1" applyBorder="1" applyAlignment="1">
      <alignment vertical="top"/>
      <protection/>
    </xf>
    <xf numFmtId="179" fontId="48" fillId="0" borderId="0" xfId="52" applyNumberFormat="1" applyFont="1" applyAlignment="1">
      <alignment vertical="top"/>
      <protection/>
    </xf>
    <xf numFmtId="181" fontId="4" fillId="0" borderId="0" xfId="0" applyNumberFormat="1" applyFont="1" applyFill="1" applyAlignment="1">
      <alignment vertical="top"/>
    </xf>
    <xf numFmtId="179" fontId="4" fillId="0" borderId="0" xfId="52" applyNumberFormat="1" applyFont="1" applyAlignment="1">
      <alignment vertical="top"/>
      <protection/>
    </xf>
    <xf numFmtId="179" fontId="4" fillId="0" borderId="0" xfId="0" applyNumberFormat="1" applyFont="1" applyAlignment="1">
      <alignment vertical="top"/>
    </xf>
    <xf numFmtId="179" fontId="4" fillId="0" borderId="10" xfId="52" applyNumberFormat="1" applyFont="1" applyBorder="1" applyAlignment="1">
      <alignment horizontal="center" vertical="center" wrapText="1"/>
      <protection/>
    </xf>
    <xf numFmtId="179" fontId="4" fillId="0" borderId="10" xfId="52" applyNumberFormat="1" applyFont="1" applyFill="1" applyBorder="1" applyAlignment="1">
      <alignment horizontal="center" vertical="top" wrapText="1"/>
      <protection/>
    </xf>
    <xf numFmtId="179" fontId="4" fillId="0" borderId="10" xfId="52" applyNumberFormat="1" applyFont="1" applyBorder="1" applyAlignment="1">
      <alignment horizontal="center" vertical="top" wrapText="1"/>
      <protection/>
    </xf>
    <xf numFmtId="179" fontId="4" fillId="0" borderId="10" xfId="52" applyNumberFormat="1" applyFont="1" applyBorder="1" applyAlignment="1">
      <alignment horizontal="center" vertical="top"/>
      <protection/>
    </xf>
    <xf numFmtId="181" fontId="4" fillId="0" borderId="10" xfId="52" applyNumberFormat="1" applyFont="1" applyFill="1" applyBorder="1" applyAlignment="1">
      <alignment horizontal="center" vertical="top"/>
      <protection/>
    </xf>
    <xf numFmtId="179" fontId="4" fillId="0" borderId="10" xfId="52" applyNumberFormat="1" applyFont="1" applyFill="1" applyBorder="1" applyAlignment="1">
      <alignment horizontal="center" vertical="top"/>
      <protection/>
    </xf>
    <xf numFmtId="179" fontId="4" fillId="0" borderId="10" xfId="0" applyNumberFormat="1" applyFont="1" applyBorder="1" applyAlignment="1">
      <alignment vertical="center" wrapText="1"/>
    </xf>
    <xf numFmtId="181" fontId="4" fillId="0" borderId="10" xfId="0" applyNumberFormat="1" applyFont="1" applyFill="1" applyBorder="1" applyAlignment="1">
      <alignment horizontal="center" vertical="top"/>
    </xf>
    <xf numFmtId="181" fontId="4" fillId="0" borderId="10" xfId="52" applyNumberFormat="1" applyFont="1" applyFill="1" applyBorder="1" applyAlignment="1">
      <alignment horizontal="center" vertical="top" wrapText="1"/>
      <protection/>
    </xf>
    <xf numFmtId="179" fontId="4" fillId="0" borderId="10" xfId="0" applyNumberFormat="1" applyFont="1" applyBorder="1" applyAlignment="1">
      <alignment horizontal="center" vertical="top"/>
    </xf>
    <xf numFmtId="179" fontId="4" fillId="0" borderId="10" xfId="52" applyNumberFormat="1" applyFont="1" applyBorder="1" applyAlignment="1">
      <alignment horizontal="center" vertical="top" wrapText="1"/>
      <protection/>
    </xf>
    <xf numFmtId="179" fontId="4" fillId="0" borderId="10" xfId="0" applyNumberFormat="1" applyFont="1" applyFill="1" applyBorder="1" applyAlignment="1">
      <alignment horizontal="center" vertical="top"/>
    </xf>
    <xf numFmtId="179" fontId="4" fillId="0" borderId="10" xfId="52" applyNumberFormat="1" applyFont="1" applyFill="1" applyBorder="1" applyAlignment="1">
      <alignment horizontal="center" vertical="top" wrapText="1"/>
      <protection/>
    </xf>
    <xf numFmtId="179" fontId="4" fillId="33" borderId="10" xfId="52" applyNumberFormat="1" applyFont="1" applyFill="1" applyBorder="1" applyAlignment="1">
      <alignment horizontal="center" vertical="top" wrapText="1"/>
      <protection/>
    </xf>
    <xf numFmtId="179" fontId="5" fillId="18" borderId="10" xfId="52" applyNumberFormat="1" applyFont="1" applyFill="1" applyBorder="1" applyAlignment="1">
      <alignment vertical="top" wrapText="1"/>
      <protection/>
    </xf>
    <xf numFmtId="173" fontId="3" fillId="18" borderId="10" xfId="52" applyNumberFormat="1" applyFont="1" applyFill="1" applyBorder="1" applyAlignment="1">
      <alignment vertical="top"/>
      <protection/>
    </xf>
    <xf numFmtId="179" fontId="5" fillId="0" borderId="0" xfId="0" applyNumberFormat="1" applyFont="1" applyFill="1" applyAlignment="1">
      <alignment vertical="top"/>
    </xf>
    <xf numFmtId="173" fontId="3" fillId="0" borderId="10" xfId="52" applyNumberFormat="1" applyFont="1" applyBorder="1" applyAlignment="1">
      <alignment vertical="top"/>
      <protection/>
    </xf>
    <xf numFmtId="179" fontId="4" fillId="25" borderId="10" xfId="52" applyNumberFormat="1" applyFont="1" applyFill="1" applyBorder="1" applyAlignment="1">
      <alignment vertical="top" wrapText="1"/>
      <protection/>
    </xf>
    <xf numFmtId="173" fontId="6" fillId="25" borderId="10" xfId="52" applyNumberFormat="1" applyFont="1" applyFill="1" applyBorder="1" applyAlignment="1">
      <alignment vertical="top"/>
      <protection/>
    </xf>
    <xf numFmtId="179" fontId="4" fillId="0" borderId="10" xfId="52" applyNumberFormat="1" applyFont="1" applyBorder="1" applyAlignment="1">
      <alignment vertical="top" wrapText="1"/>
      <protection/>
    </xf>
    <xf numFmtId="181" fontId="6" fillId="0" borderId="10" xfId="52" applyNumberFormat="1" applyFont="1" applyFill="1" applyBorder="1" applyAlignment="1">
      <alignment vertical="top"/>
      <protection/>
    </xf>
    <xf numFmtId="173" fontId="6" fillId="0" borderId="10" xfId="52" applyNumberFormat="1" applyFont="1" applyBorder="1" applyAlignment="1">
      <alignment vertical="top"/>
      <protection/>
    </xf>
    <xf numFmtId="181" fontId="6" fillId="0" borderId="10" xfId="52" applyNumberFormat="1" applyFont="1" applyBorder="1" applyAlignment="1">
      <alignment vertical="top"/>
      <protection/>
    </xf>
    <xf numFmtId="179" fontId="7" fillId="6" borderId="10" xfId="52" applyNumberFormat="1" applyFont="1" applyFill="1" applyBorder="1" applyAlignment="1">
      <alignment vertical="top" wrapText="1"/>
      <protection/>
    </xf>
    <xf numFmtId="179" fontId="7" fillId="0" borderId="0" xfId="0" applyNumberFormat="1" applyFont="1" applyFill="1" applyAlignment="1">
      <alignment vertical="top"/>
    </xf>
    <xf numFmtId="179" fontId="27" fillId="25" borderId="10" xfId="52" applyNumberFormat="1" applyFont="1" applyFill="1" applyBorder="1" applyAlignment="1">
      <alignment vertical="top" wrapText="1"/>
      <protection/>
    </xf>
    <xf numFmtId="173" fontId="3" fillId="25" borderId="10" xfId="52" applyNumberFormat="1" applyFont="1" applyFill="1" applyBorder="1" applyAlignment="1">
      <alignment vertical="top"/>
      <protection/>
    </xf>
    <xf numFmtId="179" fontId="26" fillId="0" borderId="10" xfId="52" applyNumberFormat="1" applyFont="1" applyBorder="1" applyAlignment="1">
      <alignment vertical="top" wrapText="1"/>
      <protection/>
    </xf>
    <xf numFmtId="179" fontId="4" fillId="0" borderId="0" xfId="0" applyNumberFormat="1" applyFont="1" applyFill="1" applyAlignment="1">
      <alignment vertical="top"/>
    </xf>
    <xf numFmtId="179" fontId="4" fillId="0" borderId="0" xfId="0" applyNumberFormat="1" applyFont="1" applyBorder="1" applyAlignment="1">
      <alignment vertical="top"/>
    </xf>
    <xf numFmtId="181" fontId="4" fillId="0" borderId="0" xfId="0" applyNumberFormat="1" applyFont="1" applyFill="1" applyBorder="1" applyAlignment="1">
      <alignment vertical="top"/>
    </xf>
    <xf numFmtId="179" fontId="4" fillId="0" borderId="10" xfId="52" applyNumberFormat="1" applyFont="1" applyFill="1" applyBorder="1" applyAlignment="1">
      <alignment horizontal="center" vertical="top"/>
      <protection/>
    </xf>
    <xf numFmtId="181" fontId="30" fillId="0" borderId="11" xfId="0" applyNumberFormat="1" applyFont="1" applyFill="1" applyBorder="1" applyAlignment="1">
      <alignment vertical="top"/>
    </xf>
    <xf numFmtId="0" fontId="49" fillId="0" borderId="11" xfId="0" applyFont="1" applyBorder="1" applyAlignment="1">
      <alignment vertical="top"/>
    </xf>
    <xf numFmtId="179" fontId="4" fillId="0" borderId="0" xfId="0" applyNumberFormat="1" applyFont="1" applyFill="1" applyBorder="1" applyAlignment="1">
      <alignment vertical="top"/>
    </xf>
    <xf numFmtId="180" fontId="3" fillId="18" borderId="10" xfId="52" applyNumberFormat="1" applyFont="1" applyFill="1" applyBorder="1" applyAlignment="1">
      <alignment vertical="top"/>
      <protection/>
    </xf>
    <xf numFmtId="180" fontId="3" fillId="0" borderId="10" xfId="52" applyNumberFormat="1" applyFont="1" applyFill="1" applyBorder="1" applyAlignment="1">
      <alignment vertical="top"/>
      <protection/>
    </xf>
    <xf numFmtId="180" fontId="6" fillId="25" borderId="10" xfId="52" applyNumberFormat="1" applyFont="1" applyFill="1" applyBorder="1" applyAlignment="1">
      <alignment vertical="top"/>
      <protection/>
    </xf>
    <xf numFmtId="180" fontId="6" fillId="0" borderId="10" xfId="52" applyNumberFormat="1" applyFont="1" applyFill="1" applyBorder="1" applyAlignment="1">
      <alignment vertical="top"/>
      <protection/>
    </xf>
    <xf numFmtId="180" fontId="6" fillId="0" borderId="10" xfId="0" applyNumberFormat="1" applyFont="1" applyBorder="1" applyAlignment="1">
      <alignment/>
    </xf>
    <xf numFmtId="180" fontId="6" fillId="0" borderId="10" xfId="0" applyNumberFormat="1" applyFont="1" applyFill="1" applyBorder="1" applyAlignment="1">
      <alignment/>
    </xf>
    <xf numFmtId="180" fontId="6" fillId="0" borderId="10" xfId="61" applyNumberFormat="1" applyFont="1" applyFill="1" applyBorder="1" applyAlignment="1">
      <alignment vertical="top"/>
    </xf>
    <xf numFmtId="180" fontId="6" fillId="6" borderId="10" xfId="52" applyNumberFormat="1" applyFont="1" applyFill="1" applyBorder="1" applyAlignment="1">
      <alignment horizontal="center" vertical="top"/>
      <protection/>
    </xf>
    <xf numFmtId="180" fontId="6" fillId="6" borderId="10" xfId="52" applyNumberFormat="1" applyFont="1" applyFill="1" applyBorder="1" applyAlignment="1">
      <alignment vertical="top"/>
      <protection/>
    </xf>
    <xf numFmtId="180" fontId="6" fillId="6" borderId="10" xfId="61" applyNumberFormat="1" applyFont="1" applyFill="1" applyBorder="1" applyAlignment="1">
      <alignment vertical="top"/>
    </xf>
    <xf numFmtId="180" fontId="3" fillId="25" borderId="10" xfId="61" applyNumberFormat="1" applyFont="1" applyFill="1" applyBorder="1" applyAlignment="1">
      <alignment vertical="top"/>
    </xf>
    <xf numFmtId="180" fontId="3" fillId="0" borderId="10" xfId="61" applyNumberFormat="1" applyFont="1" applyFill="1" applyBorder="1" applyAlignment="1">
      <alignment vertical="top"/>
    </xf>
    <xf numFmtId="180" fontId="3" fillId="0" borderId="10" xfId="52" applyNumberFormat="1" applyFont="1" applyBorder="1" applyAlignment="1">
      <alignment vertical="top"/>
      <protection/>
    </xf>
    <xf numFmtId="180" fontId="6" fillId="0" borderId="10" xfId="52" applyNumberFormat="1" applyFont="1" applyBorder="1" applyAlignment="1">
      <alignment vertical="top"/>
      <protection/>
    </xf>
    <xf numFmtId="180" fontId="3" fillId="25" borderId="10" xfId="52" applyNumberFormat="1" applyFont="1" applyFill="1" applyBorder="1" applyAlignment="1">
      <alignment vertical="top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8"/>
  <sheetViews>
    <sheetView tabSelected="1" zoomScalePageLayoutView="0" workbookViewId="0" topLeftCell="A2">
      <pane xSplit="1" ySplit="6" topLeftCell="B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O14" sqref="O14"/>
    </sheetView>
  </sheetViews>
  <sheetFormatPr defaultColWidth="9.28125" defaultRowHeight="15"/>
  <cols>
    <col min="1" max="1" width="34.28125" style="9" customWidth="1"/>
    <col min="2" max="2" width="13.57421875" style="7" customWidth="1"/>
    <col min="3" max="3" width="13.7109375" style="7" customWidth="1"/>
    <col min="4" max="4" width="14.140625" style="7" customWidth="1"/>
    <col min="5" max="5" width="13.8515625" style="7" customWidth="1"/>
    <col min="6" max="6" width="14.140625" style="7" customWidth="1"/>
    <col min="7" max="7" width="14.8515625" style="7" customWidth="1"/>
    <col min="8" max="8" width="10.140625" style="9" customWidth="1"/>
    <col min="9" max="10" width="10.7109375" style="9" customWidth="1"/>
    <col min="11" max="11" width="13.28125" style="9" customWidth="1"/>
    <col min="12" max="12" width="13.57421875" style="9" customWidth="1"/>
    <col min="13" max="13" width="14.140625" style="9" customWidth="1"/>
    <col min="14" max="16384" width="9.28125" style="9" customWidth="1"/>
  </cols>
  <sheetData>
    <row r="1" spans="1:9" ht="15.75">
      <c r="A1" s="6"/>
      <c r="H1" s="8"/>
      <c r="I1" s="8"/>
    </row>
    <row r="2" spans="1:10" ht="18.75">
      <c r="A2" s="6"/>
      <c r="B2" s="43" t="s">
        <v>27</v>
      </c>
      <c r="C2" s="44"/>
      <c r="D2" s="44"/>
      <c r="E2" s="44"/>
      <c r="F2" s="44"/>
      <c r="G2" s="44"/>
      <c r="H2" s="44"/>
      <c r="I2" s="44"/>
      <c r="J2" s="44"/>
    </row>
    <row r="3" spans="1:13" ht="23.25" customHeight="1">
      <c r="A3" s="10" t="s">
        <v>0</v>
      </c>
      <c r="B3" s="11" t="s">
        <v>28</v>
      </c>
      <c r="C3" s="11"/>
      <c r="D3" s="11"/>
      <c r="E3" s="11" t="s">
        <v>29</v>
      </c>
      <c r="F3" s="11"/>
      <c r="G3" s="11"/>
      <c r="H3" s="13" t="s">
        <v>1</v>
      </c>
      <c r="I3" s="13"/>
      <c r="J3" s="13"/>
      <c r="K3" s="12" t="s">
        <v>30</v>
      </c>
      <c r="L3" s="12"/>
      <c r="M3" s="12"/>
    </row>
    <row r="4" spans="1:13" ht="14.25" customHeight="1">
      <c r="A4" s="10"/>
      <c r="B4" s="14" t="s">
        <v>2</v>
      </c>
      <c r="C4" s="15" t="s">
        <v>3</v>
      </c>
      <c r="D4" s="15"/>
      <c r="E4" s="15" t="s">
        <v>2</v>
      </c>
      <c r="F4" s="15" t="s">
        <v>3</v>
      </c>
      <c r="G4" s="15"/>
      <c r="H4" s="13" t="s">
        <v>2</v>
      </c>
      <c r="I4" s="13" t="s">
        <v>3</v>
      </c>
      <c r="J4" s="13"/>
      <c r="K4" s="13" t="s">
        <v>2</v>
      </c>
      <c r="L4" s="13" t="s">
        <v>3</v>
      </c>
      <c r="M4" s="13"/>
    </row>
    <row r="5" spans="1:13" ht="15.75" customHeight="1">
      <c r="A5" s="16"/>
      <c r="B5" s="17"/>
      <c r="C5" s="18" t="s">
        <v>9</v>
      </c>
      <c r="D5" s="18" t="s">
        <v>31</v>
      </c>
      <c r="E5" s="21"/>
      <c r="F5" s="22" t="s">
        <v>9</v>
      </c>
      <c r="G5" s="23" t="s">
        <v>31</v>
      </c>
      <c r="H5" s="19"/>
      <c r="I5" s="20" t="s">
        <v>4</v>
      </c>
      <c r="J5" s="20" t="s">
        <v>5</v>
      </c>
      <c r="K5" s="19"/>
      <c r="L5" s="20" t="s">
        <v>4</v>
      </c>
      <c r="M5" s="20" t="s">
        <v>5</v>
      </c>
    </row>
    <row r="6" spans="1:13" s="26" customFormat="1" ht="24" customHeight="1">
      <c r="A6" s="24" t="s">
        <v>11</v>
      </c>
      <c r="B6" s="46">
        <f>B8+B31</f>
        <v>3851010.8219999997</v>
      </c>
      <c r="C6" s="46">
        <f>C8+C31</f>
        <v>2659938.096</v>
      </c>
      <c r="D6" s="46">
        <f>D8+D31</f>
        <v>1191076.1890000002</v>
      </c>
      <c r="E6" s="46">
        <f>E8+E31</f>
        <v>3160206.3420599997</v>
      </c>
      <c r="F6" s="46">
        <f>F8+F31</f>
        <v>1968550.561</v>
      </c>
      <c r="G6" s="46">
        <f>G8+G31</f>
        <v>1191782.5615</v>
      </c>
      <c r="H6" s="25">
        <f>B6/E6*100</f>
        <v>121.85947388136988</v>
      </c>
      <c r="I6" s="25">
        <f>C6/F6*100</f>
        <v>135.12165492202465</v>
      </c>
      <c r="J6" s="25">
        <f>D6/G6*100</f>
        <v>99.9407297503069</v>
      </c>
      <c r="K6" s="46">
        <f>B6-E6</f>
        <v>690804.47994</v>
      </c>
      <c r="L6" s="46">
        <f>C6-F6</f>
        <v>691387.5349999999</v>
      </c>
      <c r="M6" s="46">
        <f>D6-G6</f>
        <v>-706.372499999823</v>
      </c>
    </row>
    <row r="7" spans="1:13" s="26" customFormat="1" ht="24.75" customHeight="1">
      <c r="A7" s="1" t="s">
        <v>32</v>
      </c>
      <c r="B7" s="47">
        <f>B8+B32</f>
        <v>3851739.745</v>
      </c>
      <c r="C7" s="47">
        <f>C8+C32</f>
        <v>2659855.581</v>
      </c>
      <c r="D7" s="47">
        <f>D8+D32</f>
        <v>1191887.6270000003</v>
      </c>
      <c r="E7" s="47">
        <f>E8+E32</f>
        <v>3159641.25756</v>
      </c>
      <c r="F7" s="47">
        <f>F8+F32</f>
        <v>1968574.316</v>
      </c>
      <c r="G7" s="47">
        <f>G8+G32</f>
        <v>1191193.722</v>
      </c>
      <c r="H7" s="27">
        <f>B7/E7*100</f>
        <v>121.90433758212369</v>
      </c>
      <c r="I7" s="27">
        <f>C7/F7*100</f>
        <v>135.1158327822052</v>
      </c>
      <c r="J7" s="27">
        <f>D7/G7*100</f>
        <v>100.05825290942897</v>
      </c>
      <c r="K7" s="58">
        <f>B7-E7</f>
        <v>692098.4874400003</v>
      </c>
      <c r="L7" s="58">
        <f>C7-F7</f>
        <v>691281.2649999997</v>
      </c>
      <c r="M7" s="58">
        <f>D7-G7</f>
        <v>693.9050000002608</v>
      </c>
    </row>
    <row r="8" spans="1:13" ht="15.75">
      <c r="A8" s="28" t="s">
        <v>6</v>
      </c>
      <c r="B8" s="48">
        <f>C8+D8</f>
        <v>3595489.511</v>
      </c>
      <c r="C8" s="48">
        <f>C9+C10+C11+C16+C22+C28+C29+C30</f>
        <v>2514065.3419999997</v>
      </c>
      <c r="D8" s="48">
        <f>D9+D10+D11+D16+D22+D28+D29+D30</f>
        <v>1081424.1690000002</v>
      </c>
      <c r="E8" s="48">
        <f>F8+G8-0.001</f>
        <v>2943569.5319999997</v>
      </c>
      <c r="F8" s="48">
        <f>F9+F10+F11+F16+F22+F28+F29+F30</f>
        <v>1866253.659</v>
      </c>
      <c r="G8" s="48">
        <f>G9+G10+G11+G16+G22+G28+G29+G30</f>
        <v>1077315.874</v>
      </c>
      <c r="H8" s="29">
        <f>B8/E8*100</f>
        <v>122.1472593703963</v>
      </c>
      <c r="I8" s="29">
        <f>C8/F8*100</f>
        <v>134.71187744902363</v>
      </c>
      <c r="J8" s="29">
        <f>D8/G8*100</f>
        <v>100.38134544372268</v>
      </c>
      <c r="K8" s="48">
        <f>B8-E8</f>
        <v>651919.9790000003</v>
      </c>
      <c r="L8" s="48">
        <f>C8-F8</f>
        <v>647811.6829999997</v>
      </c>
      <c r="M8" s="48">
        <f>D8-G8</f>
        <v>4108.295000000158</v>
      </c>
    </row>
    <row r="9" spans="1:13" ht="15" customHeight="1">
      <c r="A9" s="30" t="s">
        <v>12</v>
      </c>
      <c r="B9" s="49">
        <f>D9+C9</f>
        <v>572938.712</v>
      </c>
      <c r="C9" s="50">
        <v>572938.712</v>
      </c>
      <c r="D9" s="51"/>
      <c r="E9" s="49">
        <f>G9+F9</f>
        <v>500450.05</v>
      </c>
      <c r="F9" s="50">
        <v>500450.05</v>
      </c>
      <c r="G9" s="51"/>
      <c r="H9" s="32">
        <f>B9/E9*100</f>
        <v>114.4846947262769</v>
      </c>
      <c r="I9" s="32">
        <f>C9/F9*100</f>
        <v>114.4846947262769</v>
      </c>
      <c r="J9" s="32"/>
      <c r="K9" s="59">
        <f>B9-E9</f>
        <v>72488.66200000007</v>
      </c>
      <c r="L9" s="59">
        <f>C9-F9</f>
        <v>72488.66200000007</v>
      </c>
      <c r="M9" s="59">
        <f>D9-G9</f>
        <v>0</v>
      </c>
    </row>
    <row r="10" spans="1:13" ht="15.75">
      <c r="A10" s="30" t="s">
        <v>13</v>
      </c>
      <c r="B10" s="49">
        <f>D10+C10</f>
        <v>1401901.839</v>
      </c>
      <c r="C10" s="52">
        <v>786568.933</v>
      </c>
      <c r="D10" s="52">
        <v>615332.906</v>
      </c>
      <c r="E10" s="49">
        <f>G10+F10</f>
        <v>1393885.007</v>
      </c>
      <c r="F10" s="52">
        <v>790106.638</v>
      </c>
      <c r="G10" s="52">
        <v>603778.369</v>
      </c>
      <c r="H10" s="32">
        <f>B10/E10*100</f>
        <v>100.57514299671351</v>
      </c>
      <c r="I10" s="32">
        <f>C10/F10*100</f>
        <v>99.55224967999825</v>
      </c>
      <c r="J10" s="32">
        <f>D10/G10*100</f>
        <v>101.9137050270842</v>
      </c>
      <c r="K10" s="59">
        <f>B10-E10</f>
        <v>8016.831999999937</v>
      </c>
      <c r="L10" s="59">
        <f>C10-F10</f>
        <v>-3537.7050000000745</v>
      </c>
      <c r="M10" s="59">
        <f>D10-G10</f>
        <v>11554.537000000011</v>
      </c>
    </row>
    <row r="11" spans="1:13" ht="14.25" customHeight="1">
      <c r="A11" s="30" t="s">
        <v>14</v>
      </c>
      <c r="B11" s="49">
        <f>D11+C11</f>
        <v>1031552.6669999999</v>
      </c>
      <c r="C11" s="52">
        <f>C14+C13+C15</f>
        <v>995305.8749999999</v>
      </c>
      <c r="D11" s="52">
        <f>D15+D13</f>
        <v>36246.792</v>
      </c>
      <c r="E11" s="49">
        <f>G11+F11</f>
        <v>464621.969</v>
      </c>
      <c r="F11" s="52">
        <f>F13+F15</f>
        <v>424642.619</v>
      </c>
      <c r="G11" s="52">
        <f>G13+G15</f>
        <v>39979.35</v>
      </c>
      <c r="H11" s="32">
        <f>B11/E11*100</f>
        <v>222.01977862135914</v>
      </c>
      <c r="I11" s="32">
        <f>C11/F11*100</f>
        <v>234.38671260644233</v>
      </c>
      <c r="J11" s="32">
        <f>D11/G11*100</f>
        <v>90.66378517909872</v>
      </c>
      <c r="K11" s="59">
        <f>B11-E11</f>
        <v>566930.6979999999</v>
      </c>
      <c r="L11" s="59">
        <f>C11-F11</f>
        <v>570663.2559999998</v>
      </c>
      <c r="M11" s="59">
        <f>D11-G11</f>
        <v>-3732.5579999999973</v>
      </c>
    </row>
    <row r="12" spans="1:13" ht="14.25" customHeight="1">
      <c r="A12" s="34" t="s">
        <v>33</v>
      </c>
      <c r="B12" s="53">
        <f>B13+B14</f>
        <v>960163.06</v>
      </c>
      <c r="C12" s="53">
        <f aca="true" t="shared" si="0" ref="C12:M12">C13+C14</f>
        <v>923916.2679999999</v>
      </c>
      <c r="D12" s="53">
        <f t="shared" si="0"/>
        <v>36246.792</v>
      </c>
      <c r="E12" s="53">
        <f t="shared" si="0"/>
        <v>399793.50299999997</v>
      </c>
      <c r="F12" s="53">
        <f t="shared" si="0"/>
        <v>359814.153</v>
      </c>
      <c r="G12" s="53">
        <f t="shared" si="0"/>
        <v>39979.35</v>
      </c>
      <c r="H12" s="5">
        <f t="shared" si="0"/>
        <v>90.66378524915649</v>
      </c>
      <c r="I12" s="5">
        <f t="shared" si="0"/>
        <v>90.66378525694068</v>
      </c>
      <c r="J12" s="5">
        <f t="shared" si="0"/>
        <v>90.66378517909872</v>
      </c>
      <c r="K12" s="53">
        <f t="shared" si="0"/>
        <v>560369.557</v>
      </c>
      <c r="L12" s="53">
        <f t="shared" si="0"/>
        <v>564102.115</v>
      </c>
      <c r="M12" s="53">
        <f t="shared" si="0"/>
        <v>-3732.5579999999973</v>
      </c>
    </row>
    <row r="13" spans="1:13" s="35" customFormat="1" ht="15" customHeight="1">
      <c r="A13" s="34" t="s">
        <v>34</v>
      </c>
      <c r="B13" s="54">
        <f>D13+C13</f>
        <v>362467.923</v>
      </c>
      <c r="C13" s="55">
        <v>326221.131</v>
      </c>
      <c r="D13" s="55">
        <v>36246.792</v>
      </c>
      <c r="E13" s="54">
        <f>G13+F13</f>
        <v>399793.50299999997</v>
      </c>
      <c r="F13" s="55">
        <v>359814.153</v>
      </c>
      <c r="G13" s="55">
        <v>39979.35</v>
      </c>
      <c r="H13" s="5">
        <f>B13/E13*100</f>
        <v>90.66378524915649</v>
      </c>
      <c r="I13" s="5">
        <f>C13/F13*100</f>
        <v>90.66378525694068</v>
      </c>
      <c r="J13" s="5">
        <f>D13/G13*100</f>
        <v>90.66378517909872</v>
      </c>
      <c r="K13" s="54">
        <f>B13-E13</f>
        <v>-37325.57999999996</v>
      </c>
      <c r="L13" s="54">
        <f>C13-F13</f>
        <v>-33593.022</v>
      </c>
      <c r="M13" s="54">
        <f>D13-G13</f>
        <v>-3732.5579999999973</v>
      </c>
    </row>
    <row r="14" spans="1:13" s="35" customFormat="1" ht="15" customHeight="1">
      <c r="A14" s="34" t="s">
        <v>35</v>
      </c>
      <c r="B14" s="54">
        <f>C14+D14</f>
        <v>597695.137</v>
      </c>
      <c r="C14" s="55">
        <v>597695.137</v>
      </c>
      <c r="D14" s="55"/>
      <c r="E14" s="54"/>
      <c r="F14" s="55"/>
      <c r="G14" s="55"/>
      <c r="H14" s="5"/>
      <c r="I14" s="5"/>
      <c r="J14" s="5"/>
      <c r="K14" s="54">
        <f>B14-E14</f>
        <v>597695.137</v>
      </c>
      <c r="L14" s="54">
        <f>C14-F14</f>
        <v>597695.137</v>
      </c>
      <c r="M14" s="54">
        <f>D14-G14</f>
        <v>0</v>
      </c>
    </row>
    <row r="15" spans="1:13" s="35" customFormat="1" ht="15" customHeight="1">
      <c r="A15" s="34" t="s">
        <v>15</v>
      </c>
      <c r="B15" s="54">
        <f>D15+C15</f>
        <v>71389.607</v>
      </c>
      <c r="C15" s="55">
        <v>71389.607</v>
      </c>
      <c r="D15" s="55"/>
      <c r="E15" s="54">
        <f>G15+F15</f>
        <v>64828.466</v>
      </c>
      <c r="F15" s="55">
        <v>64828.466</v>
      </c>
      <c r="G15" s="55">
        <v>0</v>
      </c>
      <c r="H15" s="5">
        <f>B15/E15*100</f>
        <v>110.12077163757046</v>
      </c>
      <c r="I15" s="5">
        <f>C15/F15*100</f>
        <v>110.12077163757046</v>
      </c>
      <c r="J15" s="5"/>
      <c r="K15" s="54">
        <f>B15-E15</f>
        <v>6561.141000000003</v>
      </c>
      <c r="L15" s="54">
        <f>C15-F15</f>
        <v>6561.141000000003</v>
      </c>
      <c r="M15" s="54">
        <f>D15-G15</f>
        <v>0</v>
      </c>
    </row>
    <row r="16" spans="1:13" ht="15.75">
      <c r="A16" s="30" t="s">
        <v>7</v>
      </c>
      <c r="B16" s="49">
        <f>B17+B20+B19+B21</f>
        <v>224042.377</v>
      </c>
      <c r="C16" s="49">
        <f>C17+C20+C19+C21</f>
        <v>17.732</v>
      </c>
      <c r="D16" s="49">
        <f>D17+D20+D19+D21</f>
        <v>224024.64500000002</v>
      </c>
      <c r="E16" s="49">
        <f>E17+E20+E19+E21</f>
        <v>249041.35800000004</v>
      </c>
      <c r="F16" s="49">
        <f>F17+F20+F19+F21</f>
        <v>-23.126</v>
      </c>
      <c r="G16" s="49">
        <f>G17+G20+G19+G21</f>
        <v>249064.48400000003</v>
      </c>
      <c r="H16" s="32">
        <f>B16/E16*100</f>
        <v>89.96191588386696</v>
      </c>
      <c r="I16" s="32">
        <f>C16/F16*100</f>
        <v>-76.67560321715817</v>
      </c>
      <c r="J16" s="32">
        <f>D16/G16*100</f>
        <v>89.946443347579</v>
      </c>
      <c r="K16" s="59">
        <f>B16-E16</f>
        <v>-24998.98100000003</v>
      </c>
      <c r="L16" s="59">
        <f>C16-F16</f>
        <v>40.858000000000004</v>
      </c>
      <c r="M16" s="59">
        <f>D16-G16</f>
        <v>-25039.839000000007</v>
      </c>
    </row>
    <row r="17" spans="1:13" ht="24" customHeight="1">
      <c r="A17" s="30" t="s">
        <v>16</v>
      </c>
      <c r="B17" s="49">
        <f aca="true" t="shared" si="1" ref="B17:B29">D17+C17</f>
        <v>179804.964</v>
      </c>
      <c r="C17" s="52"/>
      <c r="D17" s="52">
        <v>179804.964</v>
      </c>
      <c r="E17" s="49">
        <f>G17+F17</f>
        <v>201588.505</v>
      </c>
      <c r="F17" s="52"/>
      <c r="G17" s="52">
        <v>201588.505</v>
      </c>
      <c r="H17" s="32">
        <f>B17/E17*100</f>
        <v>89.19405598052329</v>
      </c>
      <c r="I17" s="32"/>
      <c r="J17" s="32">
        <f>D17/G17*100</f>
        <v>89.19405598052329</v>
      </c>
      <c r="K17" s="59">
        <f>B17-E17</f>
        <v>-21783.540999999997</v>
      </c>
      <c r="L17" s="59">
        <f>C17-F17</f>
        <v>0</v>
      </c>
      <c r="M17" s="59">
        <f>D17-G17</f>
        <v>-21783.540999999997</v>
      </c>
    </row>
    <row r="18" spans="1:13" ht="15.75" customHeight="1" hidden="1">
      <c r="A18" s="30"/>
      <c r="B18" s="49">
        <f t="shared" si="1"/>
        <v>0</v>
      </c>
      <c r="C18" s="52"/>
      <c r="D18" s="52"/>
      <c r="E18" s="49">
        <f>G18+F18</f>
        <v>0</v>
      </c>
      <c r="F18" s="52"/>
      <c r="G18" s="52"/>
      <c r="H18" s="32"/>
      <c r="I18" s="32"/>
      <c r="J18" s="32"/>
      <c r="K18" s="59"/>
      <c r="L18" s="59"/>
      <c r="M18" s="59"/>
    </row>
    <row r="19" spans="1:13" ht="24">
      <c r="A19" s="30" t="s">
        <v>17</v>
      </c>
      <c r="B19" s="49">
        <f t="shared" si="1"/>
        <v>37253.201</v>
      </c>
      <c r="C19" s="52"/>
      <c r="D19" s="52">
        <v>37253.201</v>
      </c>
      <c r="E19" s="49">
        <f>G19+F19</f>
        <v>36552.833</v>
      </c>
      <c r="F19" s="52"/>
      <c r="G19" s="52">
        <v>36552.833</v>
      </c>
      <c r="H19" s="32">
        <f>B19/E19*100</f>
        <v>101.9160430054765</v>
      </c>
      <c r="I19" s="32"/>
      <c r="J19" s="32">
        <f>D19/G19*100</f>
        <v>101.9160430054765</v>
      </c>
      <c r="K19" s="59">
        <f>B19-E19</f>
        <v>700.3680000000022</v>
      </c>
      <c r="L19" s="59">
        <f>C19-F19</f>
        <v>0</v>
      </c>
      <c r="M19" s="59">
        <f>D19-G19</f>
        <v>700.3680000000022</v>
      </c>
    </row>
    <row r="20" spans="1:13" ht="24">
      <c r="A20" s="30" t="s">
        <v>18</v>
      </c>
      <c r="B20" s="49">
        <f t="shared" si="1"/>
        <v>6191.452</v>
      </c>
      <c r="C20" s="52">
        <v>17.732</v>
      </c>
      <c r="D20" s="52">
        <v>6173.72</v>
      </c>
      <c r="E20" s="49">
        <f>G20+F20</f>
        <v>10169.551</v>
      </c>
      <c r="F20" s="52">
        <v>-23.126</v>
      </c>
      <c r="G20" s="52">
        <v>10192.677</v>
      </c>
      <c r="H20" s="32">
        <f>B20/E20*100</f>
        <v>60.88225527361041</v>
      </c>
      <c r="I20" s="32">
        <f>C20/F20*100</f>
        <v>-76.67560321715817</v>
      </c>
      <c r="J20" s="32">
        <f>D20/G20*100</f>
        <v>60.57015247319227</v>
      </c>
      <c r="K20" s="59">
        <f>B20-E20</f>
        <v>-3978.0989999999993</v>
      </c>
      <c r="L20" s="59">
        <f>C20-F20</f>
        <v>40.858000000000004</v>
      </c>
      <c r="M20" s="59">
        <f>D20-G20</f>
        <v>-4018.9569999999994</v>
      </c>
    </row>
    <row r="21" spans="1:13" ht="36">
      <c r="A21" s="30" t="s">
        <v>19</v>
      </c>
      <c r="B21" s="49">
        <f t="shared" si="1"/>
        <v>792.76</v>
      </c>
      <c r="C21" s="52"/>
      <c r="D21" s="52">
        <v>792.76</v>
      </c>
      <c r="E21" s="49">
        <f>G21+F21</f>
        <v>730.469</v>
      </c>
      <c r="F21" s="52"/>
      <c r="G21" s="52">
        <v>730.469</v>
      </c>
      <c r="H21" s="32">
        <f>B21/E21*100</f>
        <v>108.52753504939976</v>
      </c>
      <c r="I21" s="32"/>
      <c r="J21" s="32">
        <f>D21/G21*100</f>
        <v>108.52753504939976</v>
      </c>
      <c r="K21" s="59">
        <f>B21-E21</f>
        <v>62.29099999999994</v>
      </c>
      <c r="L21" s="59">
        <f>C21-F21</f>
        <v>0</v>
      </c>
      <c r="M21" s="59">
        <f>D21-G21</f>
        <v>62.29099999999994</v>
      </c>
    </row>
    <row r="22" spans="1:13" ht="15.75">
      <c r="A22" s="30" t="s">
        <v>8</v>
      </c>
      <c r="B22" s="49">
        <f t="shared" si="1"/>
        <v>312335.053</v>
      </c>
      <c r="C22" s="52">
        <f>C24+C25</f>
        <v>148649.923</v>
      </c>
      <c r="D22" s="52">
        <f>D23+D24+D25+D26+D27</f>
        <v>163685.13</v>
      </c>
      <c r="E22" s="49">
        <f>E23+E24+E25+E26+E27</f>
        <v>287839.74199999997</v>
      </c>
      <c r="F22" s="52">
        <f>F23+F24+F25+F26+F27</f>
        <v>138974.345</v>
      </c>
      <c r="G22" s="52">
        <f>G23+G24+G25+G26+G27</f>
        <v>148865.397</v>
      </c>
      <c r="H22" s="32">
        <f>B22/E22*100</f>
        <v>108.51005174956</v>
      </c>
      <c r="I22" s="32">
        <f>C22/F22*100</f>
        <v>106.96213247128455</v>
      </c>
      <c r="J22" s="32">
        <f>D22/G22*100</f>
        <v>109.95512274756504</v>
      </c>
      <c r="K22" s="59">
        <f>B22-E22</f>
        <v>24495.311000000045</v>
      </c>
      <c r="L22" s="59">
        <f>C22-F22</f>
        <v>9675.578000000009</v>
      </c>
      <c r="M22" s="59">
        <f>D22-G22</f>
        <v>14819.733000000007</v>
      </c>
    </row>
    <row r="23" spans="1:13" ht="24">
      <c r="A23" s="30" t="s">
        <v>20</v>
      </c>
      <c r="B23" s="49">
        <f t="shared" si="1"/>
        <v>4216.922</v>
      </c>
      <c r="C23" s="52"/>
      <c r="D23" s="52">
        <v>4216.922</v>
      </c>
      <c r="E23" s="49">
        <f aca="true" t="shared" si="2" ref="E23:E28">G23+F23</f>
        <v>5101.368</v>
      </c>
      <c r="F23" s="52"/>
      <c r="G23" s="52">
        <v>5101.368</v>
      </c>
      <c r="H23" s="32">
        <f>B23/E23*100</f>
        <v>82.66257207870514</v>
      </c>
      <c r="I23" s="32"/>
      <c r="J23" s="32">
        <f>D23/G23*100</f>
        <v>82.66257207870514</v>
      </c>
      <c r="K23" s="59">
        <f>B23-E23</f>
        <v>-884.4460000000008</v>
      </c>
      <c r="L23" s="59">
        <f>C23-F23</f>
        <v>0</v>
      </c>
      <c r="M23" s="59">
        <f>D23-G23</f>
        <v>-884.4460000000008</v>
      </c>
    </row>
    <row r="24" spans="1:13" ht="15.75">
      <c r="A24" s="30" t="s">
        <v>21</v>
      </c>
      <c r="B24" s="49">
        <f>C24+D24</f>
        <v>228258.293</v>
      </c>
      <c r="C24" s="52">
        <v>114129.146</v>
      </c>
      <c r="D24" s="52">
        <v>114129.147</v>
      </c>
      <c r="E24" s="49">
        <f t="shared" si="2"/>
        <v>206101.29499999998</v>
      </c>
      <c r="F24" s="52">
        <v>103050.647</v>
      </c>
      <c r="G24" s="52">
        <v>103050.648</v>
      </c>
      <c r="H24" s="32">
        <f>B24/E24*100</f>
        <v>110.75053798182104</v>
      </c>
      <c r="I24" s="32">
        <f>C24/F24*100</f>
        <v>110.75053803398245</v>
      </c>
      <c r="J24" s="32">
        <f>D24/G24*100</f>
        <v>110.75053792965959</v>
      </c>
      <c r="K24" s="59">
        <f>B24-E24</f>
        <v>22156.99800000002</v>
      </c>
      <c r="L24" s="59">
        <f>C24-F24</f>
        <v>11078.498999999996</v>
      </c>
      <c r="M24" s="59">
        <f>D24-G24</f>
        <v>11078.498999999996</v>
      </c>
    </row>
    <row r="25" spans="1:13" ht="15.75" customHeight="1">
      <c r="A25" s="30" t="s">
        <v>22</v>
      </c>
      <c r="B25" s="49">
        <f t="shared" si="1"/>
        <v>34520.777</v>
      </c>
      <c r="C25" s="52">
        <v>34520.777</v>
      </c>
      <c r="D25" s="52"/>
      <c r="E25" s="49">
        <f t="shared" si="2"/>
        <v>35923.698</v>
      </c>
      <c r="F25" s="52">
        <v>35923.698</v>
      </c>
      <c r="G25" s="52"/>
      <c r="H25" s="32">
        <f>B25/E25*100</f>
        <v>96.09471998122243</v>
      </c>
      <c r="I25" s="32">
        <f>C25/F25*100</f>
        <v>96.09471998122243</v>
      </c>
      <c r="J25" s="32"/>
      <c r="K25" s="59">
        <f>B25-E25</f>
        <v>-1402.9209999999948</v>
      </c>
      <c r="L25" s="59">
        <f>C25-F25</f>
        <v>-1402.9209999999948</v>
      </c>
      <c r="M25" s="59">
        <f>D25-G25</f>
        <v>0</v>
      </c>
    </row>
    <row r="26" spans="1:13" ht="18" customHeight="1" hidden="1">
      <c r="A26" s="30" t="s">
        <v>23</v>
      </c>
      <c r="B26" s="49">
        <f t="shared" si="1"/>
        <v>0</v>
      </c>
      <c r="C26" s="52"/>
      <c r="D26" s="52"/>
      <c r="E26" s="49">
        <f t="shared" si="2"/>
        <v>0</v>
      </c>
      <c r="F26" s="52"/>
      <c r="G26" s="52"/>
      <c r="H26" s="32"/>
      <c r="I26" s="32"/>
      <c r="J26" s="32"/>
      <c r="K26" s="59">
        <f>B26-E26</f>
        <v>0</v>
      </c>
      <c r="L26" s="59">
        <f>C26-F26</f>
        <v>0</v>
      </c>
      <c r="M26" s="59">
        <f>D26-G26</f>
        <v>0</v>
      </c>
    </row>
    <row r="27" spans="1:13" ht="13.5" customHeight="1">
      <c r="A27" s="30" t="s">
        <v>24</v>
      </c>
      <c r="B27" s="49">
        <f t="shared" si="1"/>
        <v>45339.061</v>
      </c>
      <c r="C27" s="52"/>
      <c r="D27" s="52">
        <v>45339.061</v>
      </c>
      <c r="E27" s="49">
        <f t="shared" si="2"/>
        <v>40713.381</v>
      </c>
      <c r="F27" s="52"/>
      <c r="G27" s="52">
        <v>40713.381</v>
      </c>
      <c r="H27" s="32">
        <f>B27/E27*100</f>
        <v>111.36157176432977</v>
      </c>
      <c r="I27" s="32"/>
      <c r="J27" s="32">
        <f>D27/G27*100</f>
        <v>111.36157176432977</v>
      </c>
      <c r="K27" s="59">
        <f>B27-E27</f>
        <v>4625.68</v>
      </c>
      <c r="L27" s="59">
        <f>C27-F27</f>
        <v>0</v>
      </c>
      <c r="M27" s="59">
        <f>D27-G27</f>
        <v>4625.68</v>
      </c>
    </row>
    <row r="28" spans="1:13" ht="24" customHeight="1">
      <c r="A28" s="30" t="s">
        <v>36</v>
      </c>
      <c r="B28" s="49">
        <f t="shared" si="1"/>
        <v>27407.161</v>
      </c>
      <c r="C28" s="52">
        <v>0.733</v>
      </c>
      <c r="D28" s="52">
        <v>27406.428</v>
      </c>
      <c r="E28" s="49">
        <f t="shared" si="2"/>
        <v>20119.699</v>
      </c>
      <c r="F28" s="52">
        <v>0.744</v>
      </c>
      <c r="G28" s="52">
        <f>19341.196+777.759</f>
        <v>20118.955</v>
      </c>
      <c r="H28" s="32">
        <f>B28/E28*100</f>
        <v>136.22053192744085</v>
      </c>
      <c r="I28" s="32">
        <f>C28/F28*100</f>
        <v>98.52150537634408</v>
      </c>
      <c r="J28" s="32">
        <f>D28/G28*100</f>
        <v>136.22192603939916</v>
      </c>
      <c r="K28" s="59">
        <f>B28-E28</f>
        <v>7287.4619999999995</v>
      </c>
      <c r="L28" s="59">
        <f>C28-F28</f>
        <v>-0.01100000000000001</v>
      </c>
      <c r="M28" s="59">
        <f>D28-G28</f>
        <v>7287.472999999998</v>
      </c>
    </row>
    <row r="29" spans="1:13" ht="15.75">
      <c r="A29" s="30" t="s">
        <v>37</v>
      </c>
      <c r="B29" s="49">
        <f t="shared" si="1"/>
        <v>25233.105</v>
      </c>
      <c r="C29" s="52">
        <v>10579.511</v>
      </c>
      <c r="D29" s="52">
        <v>14653.594</v>
      </c>
      <c r="E29" s="49">
        <f>F29+G29</f>
        <v>27608.218999999997</v>
      </c>
      <c r="F29" s="52">
        <v>12102.274</v>
      </c>
      <c r="G29" s="52">
        <v>15505.945</v>
      </c>
      <c r="H29" s="32">
        <f>B29/E29*100</f>
        <v>91.39707635613874</v>
      </c>
      <c r="I29" s="32">
        <f>C29/F29*100</f>
        <v>87.41754648754441</v>
      </c>
      <c r="J29" s="32">
        <f>D29/G29*100</f>
        <v>94.50306962910032</v>
      </c>
      <c r="K29" s="59">
        <f>B29-E29</f>
        <v>-2375.1139999999978</v>
      </c>
      <c r="L29" s="59">
        <f>C29-F29</f>
        <v>-1522.762999999999</v>
      </c>
      <c r="M29" s="59">
        <f>D29-G29</f>
        <v>-852.3510000000006</v>
      </c>
    </row>
    <row r="30" spans="1:13" ht="15.75" customHeight="1">
      <c r="A30" s="30" t="s">
        <v>38</v>
      </c>
      <c r="B30" s="49">
        <f>C30+D30</f>
        <v>78.59700000000001</v>
      </c>
      <c r="C30" s="52">
        <v>3.923</v>
      </c>
      <c r="D30" s="52">
        <v>74.674</v>
      </c>
      <c r="E30" s="49">
        <f>F30+G30</f>
        <v>3.4890000000000003</v>
      </c>
      <c r="F30" s="52">
        <v>0.115</v>
      </c>
      <c r="G30" s="52">
        <v>3.374</v>
      </c>
      <c r="H30" s="32">
        <f>B30/E30*100</f>
        <v>2252.708512467756</v>
      </c>
      <c r="I30" s="32">
        <f>C30/F30*100</f>
        <v>3411.304347826087</v>
      </c>
      <c r="J30" s="32">
        <f>D30/G30*100</f>
        <v>2213.2187314759926</v>
      </c>
      <c r="K30" s="59">
        <f>B30-E30</f>
        <v>75.108</v>
      </c>
      <c r="L30" s="59">
        <f>C30-F30</f>
        <v>3.808</v>
      </c>
      <c r="M30" s="59">
        <f>D30-G30</f>
        <v>71.30000000000001</v>
      </c>
    </row>
    <row r="31" spans="1:13" s="26" customFormat="1" ht="16.5" customHeight="1">
      <c r="A31" s="36" t="s">
        <v>10</v>
      </c>
      <c r="B31" s="56">
        <f>SUM(B33:B39)+B43</f>
        <v>255521.311</v>
      </c>
      <c r="C31" s="56">
        <f>SUM(C33:C39)+C43</f>
        <v>145872.754</v>
      </c>
      <c r="D31" s="56">
        <f>SUM(D33:D39)</f>
        <v>109652.02000000002</v>
      </c>
      <c r="E31" s="56">
        <f>SUM(E33:E39)-0.001</f>
        <v>216636.81006000002</v>
      </c>
      <c r="F31" s="56">
        <f>SUM(F33:F39)-0.001</f>
        <v>102296.90200000002</v>
      </c>
      <c r="G31" s="56">
        <f>SUM(G33:G39)</f>
        <v>114466.68750000001</v>
      </c>
      <c r="H31" s="37">
        <f>B31/E31*100</f>
        <v>117.94916613166085</v>
      </c>
      <c r="I31" s="37">
        <f>C31/F31*100</f>
        <v>142.59743076090413</v>
      </c>
      <c r="J31" s="37">
        <f>D31/G31*100</f>
        <v>95.79382647899199</v>
      </c>
      <c r="K31" s="60">
        <f>B31-E31</f>
        <v>38884.50093999997</v>
      </c>
      <c r="L31" s="60">
        <f>C31-F31</f>
        <v>43575.85199999997</v>
      </c>
      <c r="M31" s="60">
        <f>D31-G31</f>
        <v>-4814.667499999996</v>
      </c>
    </row>
    <row r="32" spans="1:13" s="26" customFormat="1" ht="15.75" customHeight="1">
      <c r="A32" s="1" t="s">
        <v>39</v>
      </c>
      <c r="B32" s="47">
        <f>B31-B40</f>
        <v>256250.234</v>
      </c>
      <c r="C32" s="57">
        <f>C31-C40</f>
        <v>145790.23899999997</v>
      </c>
      <c r="D32" s="57">
        <f>D31-D40</f>
        <v>110463.45800000001</v>
      </c>
      <c r="E32" s="47">
        <f>E31-E40</f>
        <v>216071.72556000002</v>
      </c>
      <c r="F32" s="57">
        <f>F31-F40</f>
        <v>102320.65700000002</v>
      </c>
      <c r="G32" s="57">
        <f>G31-G40</f>
        <v>113877.84800000001</v>
      </c>
      <c r="H32" s="2">
        <f>B32/E32*100</f>
        <v>118.5949866119077</v>
      </c>
      <c r="I32" s="2">
        <f>C32/F32*100</f>
        <v>142.48368147206085</v>
      </c>
      <c r="J32" s="2">
        <f>D32/G32*100</f>
        <v>97.00170835683512</v>
      </c>
      <c r="K32" s="47">
        <f>B32-E32</f>
        <v>40178.508439999976</v>
      </c>
      <c r="L32" s="47">
        <f>C32-F32</f>
        <v>43469.58199999995</v>
      </c>
      <c r="M32" s="47">
        <f>D32-G32</f>
        <v>-3414.3899999999994</v>
      </c>
    </row>
    <row r="33" spans="1:13" ht="36.75" customHeight="1">
      <c r="A33" s="38" t="s">
        <v>40</v>
      </c>
      <c r="B33" s="49">
        <f>C33+D33-(3.463)</f>
        <v>36826.628</v>
      </c>
      <c r="C33" s="52">
        <v>6254.549</v>
      </c>
      <c r="D33" s="52">
        <v>30575.542</v>
      </c>
      <c r="E33" s="49">
        <f>F33+G33-(6704.82+120073.62)/1000-0.001</f>
        <v>42259.88056</v>
      </c>
      <c r="F33" s="52">
        <v>5121.49</v>
      </c>
      <c r="G33" s="52">
        <v>37265.17</v>
      </c>
      <c r="H33" s="32">
        <f>B33/E33*100</f>
        <v>87.1432373021359</v>
      </c>
      <c r="I33" s="32">
        <f>C33/F33*100</f>
        <v>122.12362027456854</v>
      </c>
      <c r="J33" s="32">
        <f>D33/G33*100</f>
        <v>82.04857780066482</v>
      </c>
      <c r="K33" s="59">
        <f>B33-E33</f>
        <v>-5433.252560000001</v>
      </c>
      <c r="L33" s="59">
        <f>C33-F33</f>
        <v>1133.0590000000002</v>
      </c>
      <c r="M33" s="59">
        <f>D33-G33</f>
        <v>-6689.627999999997</v>
      </c>
    </row>
    <row r="34" spans="1:13" ht="21" customHeight="1">
      <c r="A34" s="38" t="s">
        <v>41</v>
      </c>
      <c r="B34" s="49">
        <f aca="true" t="shared" si="3" ref="B34:B43">C34+D34</f>
        <v>24795.75</v>
      </c>
      <c r="C34" s="52">
        <v>23316.273</v>
      </c>
      <c r="D34" s="52">
        <v>1479.477</v>
      </c>
      <c r="E34" s="49">
        <f>F34+G34</f>
        <v>25721.833000000002</v>
      </c>
      <c r="F34" s="52">
        <v>22151.276</v>
      </c>
      <c r="G34" s="52">
        <v>3570.557</v>
      </c>
      <c r="H34" s="32">
        <f>B34/E34*100</f>
        <v>96.39962284180913</v>
      </c>
      <c r="I34" s="32">
        <f>C34/F34*100</f>
        <v>105.25927716308532</v>
      </c>
      <c r="J34" s="32">
        <f>D34/G34*100</f>
        <v>41.43546791158915</v>
      </c>
      <c r="K34" s="59">
        <f>B34-E34</f>
        <v>-926.0830000000024</v>
      </c>
      <c r="L34" s="59">
        <f>C34-F34</f>
        <v>1164.9969999999994</v>
      </c>
      <c r="M34" s="59">
        <f>D34-G34</f>
        <v>-2091.08</v>
      </c>
    </row>
    <row r="35" spans="1:13" ht="33.75">
      <c r="A35" s="38" t="s">
        <v>42</v>
      </c>
      <c r="B35" s="49">
        <f t="shared" si="3"/>
        <v>57886.949</v>
      </c>
      <c r="C35" s="52">
        <v>13452.418</v>
      </c>
      <c r="D35" s="52">
        <v>44434.531</v>
      </c>
      <c r="E35" s="49">
        <f>F35+G35</f>
        <v>35906.547</v>
      </c>
      <c r="F35" s="52">
        <v>15467.698</v>
      </c>
      <c r="G35" s="52">
        <v>20438.849</v>
      </c>
      <c r="H35" s="32">
        <f>B35/E35*100</f>
        <v>161.21558277380444</v>
      </c>
      <c r="I35" s="32">
        <f>C35/F35*100</f>
        <v>86.97104119824424</v>
      </c>
      <c r="J35" s="32">
        <f>D35/G35*100</f>
        <v>217.40231556092033</v>
      </c>
      <c r="K35" s="33">
        <f>B35-E35</f>
        <v>21980.402000000002</v>
      </c>
      <c r="L35" s="33">
        <f>C35-F35</f>
        <v>-2015.2800000000007</v>
      </c>
      <c r="M35" s="33">
        <f>D35-G35</f>
        <v>23995.682000000004</v>
      </c>
    </row>
    <row r="36" spans="1:13" ht="22.5">
      <c r="A36" s="38" t="s">
        <v>43</v>
      </c>
      <c r="B36" s="49">
        <f t="shared" si="3"/>
        <v>55618.727</v>
      </c>
      <c r="C36" s="52">
        <v>38055.933</v>
      </c>
      <c r="D36" s="52">
        <v>17562.794</v>
      </c>
      <c r="E36" s="49">
        <f>F36+G36</f>
        <v>23102.859</v>
      </c>
      <c r="F36" s="52">
        <v>1633.433</v>
      </c>
      <c r="G36" s="52">
        <v>21469.426</v>
      </c>
      <c r="H36" s="32">
        <f>B36/E36*100</f>
        <v>240.7439139891734</v>
      </c>
      <c r="I36" s="32">
        <f>C36/F36*100</f>
        <v>2329.8129154976054</v>
      </c>
      <c r="J36" s="32">
        <f>D36/G36*100</f>
        <v>81.80374268040515</v>
      </c>
      <c r="K36" s="33">
        <f>B36-E36</f>
        <v>32515.868</v>
      </c>
      <c r="L36" s="33">
        <f>C36-F36</f>
        <v>36422.5</v>
      </c>
      <c r="M36" s="33">
        <f>D36-G36</f>
        <v>-3906.631999999998</v>
      </c>
    </row>
    <row r="37" spans="1:13" ht="15.75">
      <c r="A37" s="38" t="s">
        <v>44</v>
      </c>
      <c r="B37" s="49">
        <f t="shared" si="3"/>
        <v>125.919</v>
      </c>
      <c r="C37" s="52">
        <v>125.919</v>
      </c>
      <c r="D37" s="52">
        <v>0</v>
      </c>
      <c r="E37" s="49">
        <f>F37+G37</f>
        <v>66.75</v>
      </c>
      <c r="F37" s="52">
        <v>66.5</v>
      </c>
      <c r="G37" s="52">
        <v>0.25</v>
      </c>
      <c r="H37" s="32">
        <f>B37/E37*100</f>
        <v>188.64269662921348</v>
      </c>
      <c r="I37" s="32">
        <f>C37/F37*100</f>
        <v>189.35187969924812</v>
      </c>
      <c r="J37" s="32">
        <f>D37/G37*100</f>
        <v>0</v>
      </c>
      <c r="K37" s="33">
        <f>B37-E37</f>
        <v>59.169</v>
      </c>
      <c r="L37" s="33">
        <f>C37-F37</f>
        <v>59.419</v>
      </c>
      <c r="M37" s="33">
        <f>D37-G37</f>
        <v>-0.25</v>
      </c>
    </row>
    <row r="38" spans="1:13" ht="15.75">
      <c r="A38" s="38" t="s">
        <v>45</v>
      </c>
      <c r="B38" s="49">
        <f t="shared" si="3"/>
        <v>79489.766</v>
      </c>
      <c r="C38" s="52">
        <v>64567.726</v>
      </c>
      <c r="D38" s="52">
        <v>14922.04</v>
      </c>
      <c r="E38" s="49">
        <f>F38+G38</f>
        <v>86521.206</v>
      </c>
      <c r="F38" s="52">
        <v>57816.406</v>
      </c>
      <c r="G38" s="52">
        <v>28704.8</v>
      </c>
      <c r="H38" s="32">
        <f>B38/E38*100</f>
        <v>91.87315997421489</v>
      </c>
      <c r="I38" s="32">
        <f>C38/F38*100</f>
        <v>111.67716997144375</v>
      </c>
      <c r="J38" s="32">
        <f>D38/G38*100</f>
        <v>51.98447646386668</v>
      </c>
      <c r="K38" s="33">
        <f>B38-E38</f>
        <v>-7031.440000000002</v>
      </c>
      <c r="L38" s="33">
        <f>C38-F38</f>
        <v>6751.32</v>
      </c>
      <c r="M38" s="33">
        <f>D38-G38</f>
        <v>-13782.759999999998</v>
      </c>
    </row>
    <row r="39" spans="1:13" ht="15.75">
      <c r="A39" s="38" t="s">
        <v>25</v>
      </c>
      <c r="B39" s="49">
        <f>B40+B41+B42</f>
        <v>777.572</v>
      </c>
      <c r="C39" s="49">
        <f>C40+C41+C42</f>
        <v>99.936</v>
      </c>
      <c r="D39" s="49">
        <f>D40+D41+D42</f>
        <v>677.636</v>
      </c>
      <c r="E39" s="49">
        <f>E40+E41+E42</f>
        <v>3057.7355000000002</v>
      </c>
      <c r="F39" s="52">
        <f>F40+F41</f>
        <v>40.099999999999994</v>
      </c>
      <c r="G39" s="49">
        <f>G40+G41+G42</f>
        <v>3017.6355000000003</v>
      </c>
      <c r="H39" s="32">
        <f>B39/E39*100</f>
        <v>25.429668458897115</v>
      </c>
      <c r="I39" s="32">
        <f>C39/F39*100</f>
        <v>249.2169576059851</v>
      </c>
      <c r="J39" s="32">
        <f>D39/G39*100</f>
        <v>22.45585989427815</v>
      </c>
      <c r="K39" s="33">
        <f>B39-E39</f>
        <v>-2280.1635</v>
      </c>
      <c r="L39" s="33">
        <f>C39-F39</f>
        <v>59.83600000000001</v>
      </c>
      <c r="M39" s="33">
        <f>D39-G39</f>
        <v>-2339.9995000000004</v>
      </c>
    </row>
    <row r="40" spans="1:13" s="39" customFormat="1" ht="14.25" customHeight="1">
      <c r="A40" s="4" t="s">
        <v>46</v>
      </c>
      <c r="B40" s="49">
        <f>C40+D40</f>
        <v>-728.923</v>
      </c>
      <c r="C40" s="52">
        <v>82.515</v>
      </c>
      <c r="D40" s="52">
        <v>-811.438</v>
      </c>
      <c r="E40" s="49">
        <f>F40+G40</f>
        <v>565.0845</v>
      </c>
      <c r="F40" s="52">
        <v>-23.755</v>
      </c>
      <c r="G40" s="52">
        <f>2230.706-1641.8665</f>
        <v>588.8395</v>
      </c>
      <c r="H40" s="3">
        <f>B40/E40*100</f>
        <v>-128.99362838655102</v>
      </c>
      <c r="I40" s="3">
        <f>C40/F40*100</f>
        <v>-347.35845085245217</v>
      </c>
      <c r="J40" s="3">
        <f>D40/G40*100</f>
        <v>-137.8029157351027</v>
      </c>
      <c r="K40" s="31">
        <f>B40-E40</f>
        <v>-1294.0075000000002</v>
      </c>
      <c r="L40" s="31">
        <f>C40-F40</f>
        <v>106.27</v>
      </c>
      <c r="M40" s="31">
        <f>D40-G40</f>
        <v>-1400.2775000000001</v>
      </c>
    </row>
    <row r="41" spans="1:13" s="39" customFormat="1" ht="15.75">
      <c r="A41" s="4" t="s">
        <v>26</v>
      </c>
      <c r="B41" s="49">
        <f t="shared" si="3"/>
        <v>1490.23</v>
      </c>
      <c r="C41" s="52">
        <v>17.421</v>
      </c>
      <c r="D41" s="52">
        <v>1472.809</v>
      </c>
      <c r="E41" s="49">
        <f>F41+G41</f>
        <v>2446.619</v>
      </c>
      <c r="F41" s="52">
        <v>63.855</v>
      </c>
      <c r="G41" s="52">
        <v>2382.764</v>
      </c>
      <c r="H41" s="3">
        <f>B41/E41*100</f>
        <v>60.90976976799411</v>
      </c>
      <c r="I41" s="3">
        <f>C41/F41*100</f>
        <v>27.282123561193327</v>
      </c>
      <c r="J41" s="3">
        <f>D41/G41*100</f>
        <v>61.8109472864287</v>
      </c>
      <c r="K41" s="31">
        <f>B41-E41</f>
        <v>-956.3890000000001</v>
      </c>
      <c r="L41" s="31">
        <f>C41-F41</f>
        <v>-46.434</v>
      </c>
      <c r="M41" s="31">
        <f>D41-G41</f>
        <v>-909.9550000000002</v>
      </c>
    </row>
    <row r="42" spans="1:13" s="39" customFormat="1" ht="15" customHeight="1">
      <c r="A42" s="42" t="s">
        <v>47</v>
      </c>
      <c r="B42" s="52">
        <f>C42+D42</f>
        <v>16.265</v>
      </c>
      <c r="C42" s="52">
        <v>0</v>
      </c>
      <c r="D42" s="52">
        <v>16.265</v>
      </c>
      <c r="E42" s="52">
        <f>F42+G42</f>
        <v>46.032</v>
      </c>
      <c r="F42" s="52"/>
      <c r="G42" s="52">
        <v>46.032</v>
      </c>
      <c r="H42" s="3">
        <f>B42/E42*100</f>
        <v>35.334115397984014</v>
      </c>
      <c r="I42" s="3"/>
      <c r="J42" s="3">
        <f>D42/G42*100</f>
        <v>35.334115397984014</v>
      </c>
      <c r="K42" s="31">
        <f>B42-E42</f>
        <v>-29.766999999999996</v>
      </c>
      <c r="L42" s="31">
        <f>C42-F42</f>
        <v>0</v>
      </c>
      <c r="M42" s="31">
        <f>D42-G42</f>
        <v>-29.766999999999996</v>
      </c>
    </row>
    <row r="43" spans="1:13" s="39" customFormat="1" ht="15" customHeight="1">
      <c r="A43" s="4" t="s">
        <v>48</v>
      </c>
      <c r="B43" s="49">
        <f t="shared" si="3"/>
        <v>0</v>
      </c>
      <c r="C43" s="52">
        <v>0</v>
      </c>
      <c r="D43" s="52"/>
      <c r="E43" s="49"/>
      <c r="F43" s="52"/>
      <c r="G43" s="52"/>
      <c r="H43" s="3"/>
      <c r="I43" s="3"/>
      <c r="J43" s="3"/>
      <c r="K43" s="33"/>
      <c r="L43" s="33"/>
      <c r="M43" s="33"/>
    </row>
    <row r="44" spans="1:13" s="39" customFormat="1" ht="4.5" customHeight="1" hidden="1">
      <c r="A44" s="1" t="s">
        <v>49</v>
      </c>
      <c r="B44" s="49"/>
      <c r="C44" s="52"/>
      <c r="D44" s="52"/>
      <c r="E44" s="49">
        <f>F44+G44</f>
        <v>5240.19</v>
      </c>
      <c r="F44" s="52">
        <v>5043.588</v>
      </c>
      <c r="G44" s="52">
        <v>196.602</v>
      </c>
      <c r="H44" s="3">
        <f>B44/E44*100</f>
        <v>0</v>
      </c>
      <c r="I44" s="3">
        <f>C44/F44*100</f>
        <v>0</v>
      </c>
      <c r="J44" s="3">
        <f>D44/G44*100</f>
        <v>0</v>
      </c>
      <c r="K44" s="31"/>
      <c r="L44" s="31"/>
      <c r="M44" s="31"/>
    </row>
    <row r="45" spans="1:13" ht="15" customHeight="1">
      <c r="A45" s="38" t="s">
        <v>50</v>
      </c>
      <c r="B45" s="49">
        <f>C45+D45</f>
        <v>5574.034</v>
      </c>
      <c r="C45" s="52">
        <v>4150</v>
      </c>
      <c r="D45" s="52">
        <v>1424.034</v>
      </c>
      <c r="E45" s="49">
        <f>F45+G45</f>
        <v>4626.19</v>
      </c>
      <c r="F45" s="52">
        <v>4493.588</v>
      </c>
      <c r="G45" s="52">
        <v>132.602</v>
      </c>
      <c r="H45" s="3">
        <f>B45/E45*100</f>
        <v>120.48865264937238</v>
      </c>
      <c r="I45" s="3">
        <f>C45/F45*100</f>
        <v>92.353816148699</v>
      </c>
      <c r="J45" s="3"/>
      <c r="K45" s="33">
        <f>L45+M45</f>
        <v>947.8440000000003</v>
      </c>
      <c r="L45" s="33">
        <f>C45-F45</f>
        <v>-343.58799999999974</v>
      </c>
      <c r="M45" s="33">
        <f>D45-G45</f>
        <v>1291.432</v>
      </c>
    </row>
    <row r="46" spans="2:10" s="40" customFormat="1" ht="12">
      <c r="B46" s="41"/>
      <c r="C46" s="41"/>
      <c r="D46" s="41"/>
      <c r="E46" s="41"/>
      <c r="F46" s="41"/>
      <c r="G46" s="41"/>
      <c r="H46" s="45"/>
      <c r="I46" s="45"/>
      <c r="J46" s="45"/>
    </row>
    <row r="47" spans="2:7" s="40" customFormat="1" ht="12">
      <c r="B47" s="41"/>
      <c r="C47" s="41"/>
      <c r="D47" s="41"/>
      <c r="E47" s="41"/>
      <c r="F47" s="41"/>
      <c r="G47" s="41"/>
    </row>
    <row r="48" spans="2:7" s="40" customFormat="1" ht="12">
      <c r="B48" s="41"/>
      <c r="C48" s="41"/>
      <c r="D48" s="41"/>
      <c r="E48" s="41"/>
      <c r="F48" s="41"/>
      <c r="G48" s="41"/>
    </row>
    <row r="49" spans="2:7" s="40" customFormat="1" ht="12">
      <c r="B49" s="41"/>
      <c r="C49" s="41"/>
      <c r="D49" s="41"/>
      <c r="E49" s="41"/>
      <c r="F49" s="41"/>
      <c r="G49" s="41"/>
    </row>
    <row r="50" spans="2:7" s="40" customFormat="1" ht="12">
      <c r="B50" s="41"/>
      <c r="C50" s="41"/>
      <c r="D50" s="41"/>
      <c r="E50" s="41"/>
      <c r="F50" s="41"/>
      <c r="G50" s="41"/>
    </row>
    <row r="51" spans="2:7" s="40" customFormat="1" ht="12">
      <c r="B51" s="41"/>
      <c r="C51" s="41"/>
      <c r="D51" s="41"/>
      <c r="E51" s="41"/>
      <c r="F51" s="41"/>
      <c r="G51" s="41"/>
    </row>
    <row r="52" spans="2:7" s="40" customFormat="1" ht="12">
      <c r="B52" s="41"/>
      <c r="C52" s="41"/>
      <c r="D52" s="41"/>
      <c r="E52" s="41"/>
      <c r="F52" s="41"/>
      <c r="G52" s="41"/>
    </row>
    <row r="53" spans="2:7" s="40" customFormat="1" ht="12">
      <c r="B53" s="41"/>
      <c r="C53" s="41"/>
      <c r="D53" s="41"/>
      <c r="E53" s="41"/>
      <c r="F53" s="41"/>
      <c r="G53" s="41"/>
    </row>
    <row r="54" spans="2:7" s="40" customFormat="1" ht="12">
      <c r="B54" s="41"/>
      <c r="C54" s="41"/>
      <c r="D54" s="41"/>
      <c r="E54" s="41"/>
      <c r="F54" s="41"/>
      <c r="G54" s="41"/>
    </row>
    <row r="55" spans="2:7" s="40" customFormat="1" ht="12">
      <c r="B55" s="41"/>
      <c r="C55" s="41"/>
      <c r="D55" s="41"/>
      <c r="E55" s="41"/>
      <c r="F55" s="41"/>
      <c r="G55" s="41"/>
    </row>
    <row r="56" spans="2:7" s="40" customFormat="1" ht="12">
      <c r="B56" s="41"/>
      <c r="C56" s="41"/>
      <c r="D56" s="41"/>
      <c r="E56" s="41"/>
      <c r="F56" s="41"/>
      <c r="G56" s="41"/>
    </row>
    <row r="57" spans="2:7" s="40" customFormat="1" ht="12">
      <c r="B57" s="41"/>
      <c r="C57" s="41"/>
      <c r="D57" s="41"/>
      <c r="E57" s="41"/>
      <c r="F57" s="41"/>
      <c r="G57" s="41"/>
    </row>
    <row r="58" spans="2:7" s="40" customFormat="1" ht="12">
      <c r="B58" s="41"/>
      <c r="C58" s="41"/>
      <c r="D58" s="41"/>
      <c r="E58" s="41"/>
      <c r="F58" s="41"/>
      <c r="G58" s="41"/>
    </row>
    <row r="59" spans="2:7" s="40" customFormat="1" ht="12">
      <c r="B59" s="41"/>
      <c r="C59" s="41"/>
      <c r="D59" s="41"/>
      <c r="E59" s="41"/>
      <c r="F59" s="41"/>
      <c r="G59" s="41"/>
    </row>
    <row r="60" spans="2:7" s="40" customFormat="1" ht="12">
      <c r="B60" s="41"/>
      <c r="C60" s="41"/>
      <c r="D60" s="41"/>
      <c r="E60" s="41"/>
      <c r="F60" s="41"/>
      <c r="G60" s="41"/>
    </row>
    <row r="61" spans="2:7" s="40" customFormat="1" ht="12">
      <c r="B61" s="41"/>
      <c r="C61" s="41"/>
      <c r="D61" s="41"/>
      <c r="E61" s="41"/>
      <c r="F61" s="41"/>
      <c r="G61" s="41"/>
    </row>
    <row r="62" spans="2:7" s="40" customFormat="1" ht="12">
      <c r="B62" s="41"/>
      <c r="C62" s="41"/>
      <c r="D62" s="41"/>
      <c r="E62" s="41"/>
      <c r="F62" s="41"/>
      <c r="G62" s="41"/>
    </row>
    <row r="63" spans="2:7" s="40" customFormat="1" ht="12">
      <c r="B63" s="41"/>
      <c r="C63" s="41"/>
      <c r="D63" s="41"/>
      <c r="E63" s="41"/>
      <c r="F63" s="41"/>
      <c r="G63" s="41"/>
    </row>
    <row r="64" spans="2:7" s="40" customFormat="1" ht="12">
      <c r="B64" s="41"/>
      <c r="C64" s="41"/>
      <c r="D64" s="41"/>
      <c r="E64" s="41"/>
      <c r="F64" s="41"/>
      <c r="G64" s="41"/>
    </row>
    <row r="65" spans="2:7" s="40" customFormat="1" ht="12">
      <c r="B65" s="41"/>
      <c r="C65" s="41"/>
      <c r="D65" s="41"/>
      <c r="E65" s="41"/>
      <c r="F65" s="41"/>
      <c r="G65" s="41"/>
    </row>
    <row r="66" spans="2:7" s="40" customFormat="1" ht="12">
      <c r="B66" s="41"/>
      <c r="C66" s="41"/>
      <c r="D66" s="41"/>
      <c r="E66" s="41"/>
      <c r="F66" s="41"/>
      <c r="G66" s="41"/>
    </row>
    <row r="67" spans="2:7" s="40" customFormat="1" ht="12">
      <c r="B67" s="41"/>
      <c r="C67" s="41"/>
      <c r="D67" s="41"/>
      <c r="E67" s="41"/>
      <c r="F67" s="41"/>
      <c r="G67" s="41"/>
    </row>
    <row r="68" spans="2:7" s="40" customFormat="1" ht="12">
      <c r="B68" s="41"/>
      <c r="C68" s="41"/>
      <c r="D68" s="41"/>
      <c r="E68" s="41"/>
      <c r="F68" s="41"/>
      <c r="G68" s="41"/>
    </row>
    <row r="69" spans="2:7" s="40" customFormat="1" ht="12">
      <c r="B69" s="41"/>
      <c r="C69" s="41"/>
      <c r="D69" s="41"/>
      <c r="E69" s="41"/>
      <c r="F69" s="41"/>
      <c r="G69" s="41"/>
    </row>
    <row r="70" spans="2:7" s="40" customFormat="1" ht="12">
      <c r="B70" s="41"/>
      <c r="C70" s="41"/>
      <c r="D70" s="41"/>
      <c r="E70" s="41"/>
      <c r="F70" s="41"/>
      <c r="G70" s="41"/>
    </row>
    <row r="71" spans="2:7" s="40" customFormat="1" ht="12">
      <c r="B71" s="41"/>
      <c r="C71" s="41"/>
      <c r="D71" s="41"/>
      <c r="E71" s="41"/>
      <c r="F71" s="41"/>
      <c r="G71" s="41"/>
    </row>
    <row r="72" spans="2:7" s="40" customFormat="1" ht="12">
      <c r="B72" s="41"/>
      <c r="C72" s="41"/>
      <c r="D72" s="41"/>
      <c r="E72" s="41"/>
      <c r="F72" s="41"/>
      <c r="G72" s="41"/>
    </row>
    <row r="73" spans="2:7" s="40" customFormat="1" ht="12">
      <c r="B73" s="41"/>
      <c r="C73" s="41"/>
      <c r="D73" s="41"/>
      <c r="E73" s="41"/>
      <c r="F73" s="41"/>
      <c r="G73" s="41"/>
    </row>
    <row r="74" spans="2:7" s="40" customFormat="1" ht="12">
      <c r="B74" s="41"/>
      <c r="C74" s="41"/>
      <c r="D74" s="41"/>
      <c r="E74" s="41"/>
      <c r="F74" s="41"/>
      <c r="G74" s="41"/>
    </row>
    <row r="75" spans="2:7" s="40" customFormat="1" ht="12">
      <c r="B75" s="41"/>
      <c r="C75" s="41"/>
      <c r="D75" s="41"/>
      <c r="E75" s="41"/>
      <c r="F75" s="41"/>
      <c r="G75" s="41"/>
    </row>
    <row r="76" spans="2:7" s="40" customFormat="1" ht="12">
      <c r="B76" s="41"/>
      <c r="C76" s="41"/>
      <c r="D76" s="41"/>
      <c r="E76" s="41"/>
      <c r="F76" s="41"/>
      <c r="G76" s="41"/>
    </row>
    <row r="77" spans="2:7" s="40" customFormat="1" ht="12">
      <c r="B77" s="41"/>
      <c r="C77" s="41"/>
      <c r="D77" s="41"/>
      <c r="E77" s="41"/>
      <c r="F77" s="41"/>
      <c r="G77" s="41"/>
    </row>
    <row r="78" spans="2:7" s="40" customFormat="1" ht="12">
      <c r="B78" s="41"/>
      <c r="C78" s="41"/>
      <c r="D78" s="41"/>
      <c r="E78" s="41"/>
      <c r="F78" s="41"/>
      <c r="G78" s="41"/>
    </row>
    <row r="79" spans="2:7" s="40" customFormat="1" ht="12">
      <c r="B79" s="41"/>
      <c r="C79" s="41"/>
      <c r="D79" s="41"/>
      <c r="E79" s="41"/>
      <c r="F79" s="41"/>
      <c r="G79" s="41"/>
    </row>
    <row r="80" spans="2:7" s="40" customFormat="1" ht="12">
      <c r="B80" s="41"/>
      <c r="C80" s="41"/>
      <c r="D80" s="41"/>
      <c r="E80" s="41"/>
      <c r="F80" s="41"/>
      <c r="G80" s="41"/>
    </row>
    <row r="81" spans="2:7" s="40" customFormat="1" ht="12">
      <c r="B81" s="41"/>
      <c r="C81" s="41"/>
      <c r="D81" s="41"/>
      <c r="E81" s="41"/>
      <c r="F81" s="41"/>
      <c r="G81" s="41"/>
    </row>
    <row r="82" spans="2:7" s="40" customFormat="1" ht="12">
      <c r="B82" s="41"/>
      <c r="C82" s="41"/>
      <c r="D82" s="41"/>
      <c r="E82" s="41"/>
      <c r="F82" s="41"/>
      <c r="G82" s="41"/>
    </row>
    <row r="83" spans="2:7" s="40" customFormat="1" ht="12">
      <c r="B83" s="41"/>
      <c r="C83" s="41"/>
      <c r="D83" s="41"/>
      <c r="E83" s="41"/>
      <c r="F83" s="41"/>
      <c r="G83" s="41"/>
    </row>
    <row r="84" spans="2:7" s="40" customFormat="1" ht="12">
      <c r="B84" s="41"/>
      <c r="C84" s="41"/>
      <c r="D84" s="41"/>
      <c r="E84" s="41"/>
      <c r="F84" s="41"/>
      <c r="G84" s="41"/>
    </row>
    <row r="85" spans="2:7" s="40" customFormat="1" ht="12">
      <c r="B85" s="41"/>
      <c r="C85" s="41"/>
      <c r="D85" s="41"/>
      <c r="E85" s="41"/>
      <c r="F85" s="41"/>
      <c r="G85" s="41"/>
    </row>
    <row r="86" spans="2:7" s="40" customFormat="1" ht="12">
      <c r="B86" s="41"/>
      <c r="C86" s="41"/>
      <c r="D86" s="41"/>
      <c r="E86" s="41"/>
      <c r="F86" s="41"/>
      <c r="G86" s="41"/>
    </row>
    <row r="87" spans="2:7" s="40" customFormat="1" ht="12">
      <c r="B87" s="41"/>
      <c r="C87" s="41"/>
      <c r="D87" s="41"/>
      <c r="E87" s="41"/>
      <c r="F87" s="41"/>
      <c r="G87" s="41"/>
    </row>
    <row r="88" spans="2:7" s="40" customFormat="1" ht="12">
      <c r="B88" s="41"/>
      <c r="C88" s="41"/>
      <c r="D88" s="41"/>
      <c r="E88" s="41"/>
      <c r="F88" s="41"/>
      <c r="G88" s="41"/>
    </row>
    <row r="89" spans="2:7" s="40" customFormat="1" ht="12">
      <c r="B89" s="41"/>
      <c r="C89" s="41"/>
      <c r="D89" s="41"/>
      <c r="E89" s="41"/>
      <c r="F89" s="41"/>
      <c r="G89" s="41"/>
    </row>
    <row r="90" spans="2:7" s="40" customFormat="1" ht="12">
      <c r="B90" s="41"/>
      <c r="C90" s="41"/>
      <c r="D90" s="41"/>
      <c r="E90" s="41"/>
      <c r="F90" s="41"/>
      <c r="G90" s="41"/>
    </row>
    <row r="91" spans="2:7" s="40" customFormat="1" ht="12">
      <c r="B91" s="41"/>
      <c r="C91" s="41"/>
      <c r="D91" s="41"/>
      <c r="E91" s="41"/>
      <c r="F91" s="41"/>
      <c r="G91" s="41"/>
    </row>
    <row r="92" spans="2:7" s="40" customFormat="1" ht="12">
      <c r="B92" s="41"/>
      <c r="C92" s="41"/>
      <c r="D92" s="41"/>
      <c r="E92" s="41"/>
      <c r="F92" s="41"/>
      <c r="G92" s="41"/>
    </row>
    <row r="93" spans="2:7" s="40" customFormat="1" ht="12">
      <c r="B93" s="41"/>
      <c r="C93" s="41"/>
      <c r="D93" s="41"/>
      <c r="E93" s="41"/>
      <c r="F93" s="41"/>
      <c r="G93" s="41"/>
    </row>
    <row r="94" spans="2:7" s="40" customFormat="1" ht="12">
      <c r="B94" s="41"/>
      <c r="C94" s="41"/>
      <c r="D94" s="41"/>
      <c r="E94" s="41"/>
      <c r="F94" s="41"/>
      <c r="G94" s="41"/>
    </row>
    <row r="95" spans="2:7" s="40" customFormat="1" ht="12">
      <c r="B95" s="41"/>
      <c r="C95" s="41"/>
      <c r="D95" s="41"/>
      <c r="E95" s="41"/>
      <c r="F95" s="41"/>
      <c r="G95" s="41"/>
    </row>
    <row r="96" spans="2:7" s="40" customFormat="1" ht="12">
      <c r="B96" s="41"/>
      <c r="C96" s="41"/>
      <c r="D96" s="41"/>
      <c r="E96" s="41"/>
      <c r="F96" s="41"/>
      <c r="G96" s="41"/>
    </row>
    <row r="97" spans="2:7" s="40" customFormat="1" ht="12">
      <c r="B97" s="41"/>
      <c r="C97" s="41"/>
      <c r="D97" s="41"/>
      <c r="E97" s="41"/>
      <c r="F97" s="41"/>
      <c r="G97" s="41"/>
    </row>
    <row r="98" spans="2:7" s="40" customFormat="1" ht="12">
      <c r="B98" s="41"/>
      <c r="C98" s="41"/>
      <c r="D98" s="41"/>
      <c r="E98" s="41"/>
      <c r="F98" s="41"/>
      <c r="G98" s="41"/>
    </row>
    <row r="99" spans="2:7" s="40" customFormat="1" ht="12">
      <c r="B99" s="41"/>
      <c r="C99" s="41"/>
      <c r="D99" s="41"/>
      <c r="E99" s="41"/>
      <c r="F99" s="41"/>
      <c r="G99" s="41"/>
    </row>
    <row r="100" spans="2:7" s="40" customFormat="1" ht="12">
      <c r="B100" s="41"/>
      <c r="C100" s="41"/>
      <c r="D100" s="41"/>
      <c r="E100" s="41"/>
      <c r="F100" s="41"/>
      <c r="G100" s="41"/>
    </row>
    <row r="101" spans="2:7" s="40" customFormat="1" ht="12">
      <c r="B101" s="41"/>
      <c r="C101" s="41"/>
      <c r="D101" s="41"/>
      <c r="E101" s="41"/>
      <c r="F101" s="41"/>
      <c r="G101" s="41"/>
    </row>
    <row r="102" spans="2:7" s="40" customFormat="1" ht="12">
      <c r="B102" s="41"/>
      <c r="C102" s="41"/>
      <c r="D102" s="41"/>
      <c r="E102" s="41"/>
      <c r="F102" s="41"/>
      <c r="G102" s="41"/>
    </row>
    <row r="103" spans="2:7" s="40" customFormat="1" ht="12">
      <c r="B103" s="41"/>
      <c r="C103" s="41"/>
      <c r="D103" s="41"/>
      <c r="E103" s="41"/>
      <c r="F103" s="41"/>
      <c r="G103" s="41"/>
    </row>
    <row r="104" spans="2:7" s="40" customFormat="1" ht="12">
      <c r="B104" s="41"/>
      <c r="C104" s="41"/>
      <c r="D104" s="41"/>
      <c r="E104" s="41"/>
      <c r="F104" s="41"/>
      <c r="G104" s="41"/>
    </row>
    <row r="105" spans="2:7" s="40" customFormat="1" ht="12">
      <c r="B105" s="41"/>
      <c r="C105" s="41"/>
      <c r="D105" s="41"/>
      <c r="E105" s="41"/>
      <c r="F105" s="41"/>
      <c r="G105" s="41"/>
    </row>
    <row r="106" spans="2:7" s="40" customFormat="1" ht="12">
      <c r="B106" s="41"/>
      <c r="C106" s="41"/>
      <c r="D106" s="41"/>
      <c r="E106" s="41"/>
      <c r="F106" s="41"/>
      <c r="G106" s="41"/>
    </row>
    <row r="107" spans="2:7" s="40" customFormat="1" ht="12">
      <c r="B107" s="41"/>
      <c r="C107" s="41"/>
      <c r="D107" s="41"/>
      <c r="E107" s="41"/>
      <c r="F107" s="41"/>
      <c r="G107" s="41"/>
    </row>
    <row r="108" spans="2:7" s="40" customFormat="1" ht="12">
      <c r="B108" s="41"/>
      <c r="C108" s="41"/>
      <c r="D108" s="41"/>
      <c r="E108" s="41"/>
      <c r="F108" s="41"/>
      <c r="G108" s="41"/>
    </row>
    <row r="109" spans="2:7" s="40" customFormat="1" ht="12">
      <c r="B109" s="41"/>
      <c r="C109" s="41"/>
      <c r="D109" s="41"/>
      <c r="E109" s="41"/>
      <c r="F109" s="41"/>
      <c r="G109" s="41"/>
    </row>
    <row r="110" spans="2:7" s="40" customFormat="1" ht="12">
      <c r="B110" s="41"/>
      <c r="C110" s="41"/>
      <c r="D110" s="41"/>
      <c r="E110" s="41"/>
      <c r="F110" s="41"/>
      <c r="G110" s="41"/>
    </row>
    <row r="111" spans="2:7" s="40" customFormat="1" ht="12">
      <c r="B111" s="41"/>
      <c r="C111" s="41"/>
      <c r="D111" s="41"/>
      <c r="E111" s="41"/>
      <c r="F111" s="41"/>
      <c r="G111" s="41"/>
    </row>
    <row r="112" spans="2:7" s="40" customFormat="1" ht="12">
      <c r="B112" s="41"/>
      <c r="C112" s="41"/>
      <c r="D112" s="41"/>
      <c r="E112" s="41"/>
      <c r="F112" s="41"/>
      <c r="G112" s="41"/>
    </row>
    <row r="113" spans="2:7" s="40" customFormat="1" ht="12">
      <c r="B113" s="41"/>
      <c r="C113" s="41"/>
      <c r="D113" s="41"/>
      <c r="E113" s="41"/>
      <c r="F113" s="41"/>
      <c r="G113" s="41"/>
    </row>
    <row r="114" spans="2:7" s="40" customFormat="1" ht="12">
      <c r="B114" s="41"/>
      <c r="C114" s="41"/>
      <c r="D114" s="41"/>
      <c r="E114" s="41"/>
      <c r="F114" s="41"/>
      <c r="G114" s="41"/>
    </row>
    <row r="115" spans="2:7" s="40" customFormat="1" ht="12">
      <c r="B115" s="41"/>
      <c r="C115" s="41"/>
      <c r="D115" s="41"/>
      <c r="E115" s="41"/>
      <c r="F115" s="41"/>
      <c r="G115" s="41"/>
    </row>
    <row r="116" spans="2:7" s="40" customFormat="1" ht="12">
      <c r="B116" s="41"/>
      <c r="C116" s="41"/>
      <c r="D116" s="41"/>
      <c r="E116" s="41"/>
      <c r="F116" s="41"/>
      <c r="G116" s="41"/>
    </row>
    <row r="117" spans="2:7" s="40" customFormat="1" ht="12">
      <c r="B117" s="41"/>
      <c r="C117" s="41"/>
      <c r="D117" s="41"/>
      <c r="E117" s="41"/>
      <c r="F117" s="41"/>
      <c r="G117" s="41"/>
    </row>
    <row r="118" spans="2:7" s="40" customFormat="1" ht="12">
      <c r="B118" s="41"/>
      <c r="C118" s="41"/>
      <c r="D118" s="41"/>
      <c r="E118" s="41"/>
      <c r="F118" s="41"/>
      <c r="G118" s="41"/>
    </row>
    <row r="119" spans="2:7" s="40" customFormat="1" ht="12">
      <c r="B119" s="41"/>
      <c r="C119" s="41"/>
      <c r="D119" s="41"/>
      <c r="E119" s="41"/>
      <c r="F119" s="41"/>
      <c r="G119" s="41"/>
    </row>
    <row r="120" spans="2:7" s="40" customFormat="1" ht="12">
      <c r="B120" s="41"/>
      <c r="C120" s="41"/>
      <c r="D120" s="41"/>
      <c r="E120" s="41"/>
      <c r="F120" s="41"/>
      <c r="G120" s="41"/>
    </row>
    <row r="121" spans="2:7" s="40" customFormat="1" ht="12">
      <c r="B121" s="41"/>
      <c r="C121" s="41"/>
      <c r="D121" s="41"/>
      <c r="E121" s="41"/>
      <c r="F121" s="41"/>
      <c r="G121" s="41"/>
    </row>
    <row r="122" spans="2:7" s="40" customFormat="1" ht="12">
      <c r="B122" s="41"/>
      <c r="C122" s="41"/>
      <c r="D122" s="41"/>
      <c r="E122" s="41"/>
      <c r="F122" s="41"/>
      <c r="G122" s="41"/>
    </row>
    <row r="123" spans="2:7" s="40" customFormat="1" ht="12">
      <c r="B123" s="41"/>
      <c r="C123" s="41"/>
      <c r="D123" s="41"/>
      <c r="E123" s="41"/>
      <c r="F123" s="41"/>
      <c r="G123" s="41"/>
    </row>
    <row r="124" spans="2:7" s="40" customFormat="1" ht="12">
      <c r="B124" s="41"/>
      <c r="C124" s="41"/>
      <c r="D124" s="41"/>
      <c r="E124" s="41"/>
      <c r="F124" s="41"/>
      <c r="G124" s="41"/>
    </row>
    <row r="125" spans="2:7" s="40" customFormat="1" ht="12">
      <c r="B125" s="41"/>
      <c r="C125" s="41"/>
      <c r="D125" s="41"/>
      <c r="E125" s="41"/>
      <c r="F125" s="41"/>
      <c r="G125" s="41"/>
    </row>
    <row r="126" spans="2:7" s="40" customFormat="1" ht="12">
      <c r="B126" s="41"/>
      <c r="C126" s="41"/>
      <c r="D126" s="41"/>
      <c r="E126" s="41"/>
      <c r="F126" s="41"/>
      <c r="G126" s="41"/>
    </row>
    <row r="127" spans="2:7" s="40" customFormat="1" ht="12">
      <c r="B127" s="41"/>
      <c r="C127" s="41"/>
      <c r="D127" s="41"/>
      <c r="E127" s="41"/>
      <c r="F127" s="41"/>
      <c r="G127" s="41"/>
    </row>
    <row r="128" spans="2:7" s="40" customFormat="1" ht="12">
      <c r="B128" s="41"/>
      <c r="C128" s="41"/>
      <c r="D128" s="41"/>
      <c r="E128" s="41"/>
      <c r="F128" s="41"/>
      <c r="G128" s="41"/>
    </row>
    <row r="129" spans="2:7" s="40" customFormat="1" ht="12">
      <c r="B129" s="41"/>
      <c r="C129" s="41"/>
      <c r="D129" s="41"/>
      <c r="E129" s="41"/>
      <c r="F129" s="41"/>
      <c r="G129" s="41"/>
    </row>
    <row r="130" spans="2:7" s="40" customFormat="1" ht="12">
      <c r="B130" s="41"/>
      <c r="C130" s="41"/>
      <c r="D130" s="41"/>
      <c r="E130" s="41"/>
      <c r="F130" s="41"/>
      <c r="G130" s="41"/>
    </row>
    <row r="131" spans="2:7" s="40" customFormat="1" ht="12">
      <c r="B131" s="41"/>
      <c r="C131" s="41"/>
      <c r="D131" s="41"/>
      <c r="E131" s="41"/>
      <c r="F131" s="41"/>
      <c r="G131" s="41"/>
    </row>
    <row r="132" spans="2:7" s="40" customFormat="1" ht="12">
      <c r="B132" s="41"/>
      <c r="C132" s="41"/>
      <c r="D132" s="41"/>
      <c r="E132" s="41"/>
      <c r="F132" s="41"/>
      <c r="G132" s="41"/>
    </row>
    <row r="133" spans="2:7" s="40" customFormat="1" ht="12">
      <c r="B133" s="41"/>
      <c r="C133" s="41"/>
      <c r="D133" s="41"/>
      <c r="E133" s="41"/>
      <c r="F133" s="41"/>
      <c r="G133" s="41"/>
    </row>
    <row r="134" spans="2:7" s="40" customFormat="1" ht="12">
      <c r="B134" s="41"/>
      <c r="C134" s="41"/>
      <c r="D134" s="41"/>
      <c r="E134" s="41"/>
      <c r="F134" s="41"/>
      <c r="G134" s="41"/>
    </row>
    <row r="135" spans="2:7" s="40" customFormat="1" ht="12">
      <c r="B135" s="41"/>
      <c r="C135" s="41"/>
      <c r="D135" s="41"/>
      <c r="E135" s="41"/>
      <c r="F135" s="41"/>
      <c r="G135" s="41"/>
    </row>
    <row r="136" spans="2:7" s="40" customFormat="1" ht="12">
      <c r="B136" s="41"/>
      <c r="C136" s="41"/>
      <c r="D136" s="41"/>
      <c r="E136" s="41"/>
      <c r="F136" s="41"/>
      <c r="G136" s="41"/>
    </row>
    <row r="137" spans="2:7" s="40" customFormat="1" ht="12">
      <c r="B137" s="41"/>
      <c r="C137" s="41"/>
      <c r="D137" s="41"/>
      <c r="E137" s="41"/>
      <c r="F137" s="41"/>
      <c r="G137" s="41"/>
    </row>
    <row r="138" spans="2:7" s="40" customFormat="1" ht="12">
      <c r="B138" s="41"/>
      <c r="C138" s="41"/>
      <c r="D138" s="41"/>
      <c r="E138" s="41"/>
      <c r="F138" s="41"/>
      <c r="G138" s="41"/>
    </row>
    <row r="139" spans="2:7" s="40" customFormat="1" ht="12">
      <c r="B139" s="41"/>
      <c r="C139" s="41"/>
      <c r="D139" s="41"/>
      <c r="E139" s="41"/>
      <c r="F139" s="41"/>
      <c r="G139" s="41"/>
    </row>
    <row r="140" spans="2:7" s="40" customFormat="1" ht="12">
      <c r="B140" s="41"/>
      <c r="C140" s="41"/>
      <c r="D140" s="41"/>
      <c r="E140" s="41"/>
      <c r="F140" s="41"/>
      <c r="G140" s="41"/>
    </row>
    <row r="141" spans="2:7" s="40" customFormat="1" ht="12">
      <c r="B141" s="41"/>
      <c r="C141" s="41"/>
      <c r="D141" s="41"/>
      <c r="E141" s="41"/>
      <c r="F141" s="41"/>
      <c r="G141" s="41"/>
    </row>
    <row r="142" spans="2:7" s="40" customFormat="1" ht="12">
      <c r="B142" s="41"/>
      <c r="C142" s="41"/>
      <c r="D142" s="41"/>
      <c r="E142" s="41"/>
      <c r="F142" s="41"/>
      <c r="G142" s="41"/>
    </row>
    <row r="143" spans="2:7" s="40" customFormat="1" ht="12">
      <c r="B143" s="41"/>
      <c r="C143" s="41"/>
      <c r="D143" s="41"/>
      <c r="E143" s="41"/>
      <c r="F143" s="41"/>
      <c r="G143" s="41"/>
    </row>
    <row r="144" spans="2:7" s="40" customFormat="1" ht="12">
      <c r="B144" s="41"/>
      <c r="C144" s="41"/>
      <c r="D144" s="41"/>
      <c r="E144" s="41"/>
      <c r="F144" s="41"/>
      <c r="G144" s="41"/>
    </row>
    <row r="145" spans="2:7" s="40" customFormat="1" ht="12">
      <c r="B145" s="41"/>
      <c r="C145" s="41"/>
      <c r="D145" s="41"/>
      <c r="E145" s="41"/>
      <c r="F145" s="41"/>
      <c r="G145" s="41"/>
    </row>
    <row r="146" spans="2:7" s="40" customFormat="1" ht="12">
      <c r="B146" s="41"/>
      <c r="C146" s="41"/>
      <c r="D146" s="41"/>
      <c r="E146" s="41"/>
      <c r="F146" s="41"/>
      <c r="G146" s="41"/>
    </row>
    <row r="147" spans="2:7" s="40" customFormat="1" ht="12">
      <c r="B147" s="41"/>
      <c r="C147" s="41"/>
      <c r="D147" s="41"/>
      <c r="E147" s="41"/>
      <c r="F147" s="41"/>
      <c r="G147" s="41"/>
    </row>
    <row r="148" spans="2:7" s="40" customFormat="1" ht="12">
      <c r="B148" s="41"/>
      <c r="C148" s="41"/>
      <c r="D148" s="41"/>
      <c r="E148" s="41"/>
      <c r="F148" s="41"/>
      <c r="G148" s="41"/>
    </row>
    <row r="149" spans="2:7" s="40" customFormat="1" ht="12">
      <c r="B149" s="41"/>
      <c r="C149" s="41"/>
      <c r="D149" s="41"/>
      <c r="E149" s="41"/>
      <c r="F149" s="41"/>
      <c r="G149" s="41"/>
    </row>
    <row r="150" spans="2:7" s="40" customFormat="1" ht="12">
      <c r="B150" s="41"/>
      <c r="C150" s="41"/>
      <c r="D150" s="41"/>
      <c r="E150" s="41"/>
      <c r="F150" s="41"/>
      <c r="G150" s="41"/>
    </row>
    <row r="151" spans="2:7" s="40" customFormat="1" ht="12">
      <c r="B151" s="41"/>
      <c r="C151" s="41"/>
      <c r="D151" s="41"/>
      <c r="E151" s="41"/>
      <c r="F151" s="41"/>
      <c r="G151" s="41"/>
    </row>
    <row r="152" spans="2:7" s="40" customFormat="1" ht="12">
      <c r="B152" s="41"/>
      <c r="C152" s="41"/>
      <c r="D152" s="41"/>
      <c r="E152" s="41"/>
      <c r="F152" s="41"/>
      <c r="G152" s="41"/>
    </row>
    <row r="153" spans="2:7" s="40" customFormat="1" ht="12">
      <c r="B153" s="41"/>
      <c r="C153" s="41"/>
      <c r="D153" s="41"/>
      <c r="E153" s="41"/>
      <c r="F153" s="41"/>
      <c r="G153" s="41"/>
    </row>
    <row r="154" spans="2:7" s="40" customFormat="1" ht="12">
      <c r="B154" s="41"/>
      <c r="C154" s="41"/>
      <c r="D154" s="41"/>
      <c r="E154" s="41"/>
      <c r="F154" s="41"/>
      <c r="G154" s="41"/>
    </row>
    <row r="155" spans="2:7" s="40" customFormat="1" ht="12">
      <c r="B155" s="41"/>
      <c r="C155" s="41"/>
      <c r="D155" s="41"/>
      <c r="E155" s="41"/>
      <c r="F155" s="41"/>
      <c r="G155" s="41"/>
    </row>
    <row r="156" spans="2:7" s="40" customFormat="1" ht="12">
      <c r="B156" s="41"/>
      <c r="C156" s="41"/>
      <c r="D156" s="41"/>
      <c r="E156" s="41"/>
      <c r="F156" s="41"/>
      <c r="G156" s="41"/>
    </row>
    <row r="157" spans="2:7" s="40" customFormat="1" ht="12">
      <c r="B157" s="41"/>
      <c r="C157" s="41"/>
      <c r="D157" s="41"/>
      <c r="E157" s="41"/>
      <c r="F157" s="41"/>
      <c r="G157" s="41"/>
    </row>
    <row r="158" spans="2:7" s="40" customFormat="1" ht="12">
      <c r="B158" s="41"/>
      <c r="C158" s="41"/>
      <c r="D158" s="41"/>
      <c r="E158" s="41"/>
      <c r="F158" s="41"/>
      <c r="G158" s="41"/>
    </row>
    <row r="159" spans="2:7" s="40" customFormat="1" ht="12">
      <c r="B159" s="41"/>
      <c r="C159" s="41"/>
      <c r="D159" s="41"/>
      <c r="E159" s="41"/>
      <c r="F159" s="41"/>
      <c r="G159" s="41"/>
    </row>
    <row r="160" spans="2:7" s="40" customFormat="1" ht="12">
      <c r="B160" s="41"/>
      <c r="C160" s="41"/>
      <c r="D160" s="41"/>
      <c r="E160" s="41"/>
      <c r="F160" s="41"/>
      <c r="G160" s="41"/>
    </row>
    <row r="161" spans="2:7" s="40" customFormat="1" ht="12">
      <c r="B161" s="41"/>
      <c r="C161" s="41"/>
      <c r="D161" s="41"/>
      <c r="E161" s="41"/>
      <c r="F161" s="41"/>
      <c r="G161" s="41"/>
    </row>
    <row r="162" spans="2:7" s="40" customFormat="1" ht="12">
      <c r="B162" s="41"/>
      <c r="C162" s="41"/>
      <c r="D162" s="41"/>
      <c r="E162" s="41"/>
      <c r="F162" s="41"/>
      <c r="G162" s="41"/>
    </row>
    <row r="163" spans="2:7" s="40" customFormat="1" ht="12">
      <c r="B163" s="41"/>
      <c r="C163" s="41"/>
      <c r="D163" s="41"/>
      <c r="E163" s="41"/>
      <c r="F163" s="41"/>
      <c r="G163" s="41"/>
    </row>
    <row r="164" spans="2:7" s="40" customFormat="1" ht="12">
      <c r="B164" s="41"/>
      <c r="C164" s="41"/>
      <c r="D164" s="41"/>
      <c r="E164" s="41"/>
      <c r="F164" s="41"/>
      <c r="G164" s="41"/>
    </row>
    <row r="165" spans="2:7" s="40" customFormat="1" ht="12">
      <c r="B165" s="41"/>
      <c r="C165" s="41"/>
      <c r="D165" s="41"/>
      <c r="E165" s="41"/>
      <c r="F165" s="41"/>
      <c r="G165" s="41"/>
    </row>
    <row r="166" spans="2:7" s="40" customFormat="1" ht="12">
      <c r="B166" s="41"/>
      <c r="C166" s="41"/>
      <c r="D166" s="41"/>
      <c r="E166" s="41"/>
      <c r="F166" s="41"/>
      <c r="G166" s="41"/>
    </row>
    <row r="167" spans="2:7" s="40" customFormat="1" ht="12">
      <c r="B167" s="41"/>
      <c r="C167" s="41"/>
      <c r="D167" s="41"/>
      <c r="E167" s="41"/>
      <c r="F167" s="41"/>
      <c r="G167" s="41"/>
    </row>
    <row r="168" spans="2:7" s="40" customFormat="1" ht="12">
      <c r="B168" s="41"/>
      <c r="C168" s="41"/>
      <c r="D168" s="41"/>
      <c r="E168" s="41"/>
      <c r="F168" s="41"/>
      <c r="G168" s="41"/>
    </row>
    <row r="169" spans="2:7" s="40" customFormat="1" ht="12">
      <c r="B169" s="41"/>
      <c r="C169" s="41"/>
      <c r="D169" s="41"/>
      <c r="E169" s="41"/>
      <c r="F169" s="41"/>
      <c r="G169" s="41"/>
    </row>
    <row r="170" spans="2:7" s="40" customFormat="1" ht="12">
      <c r="B170" s="41"/>
      <c r="C170" s="41"/>
      <c r="D170" s="41"/>
      <c r="E170" s="41"/>
      <c r="F170" s="41"/>
      <c r="G170" s="41"/>
    </row>
    <row r="171" spans="2:7" s="40" customFormat="1" ht="12">
      <c r="B171" s="41"/>
      <c r="C171" s="41"/>
      <c r="D171" s="41"/>
      <c r="E171" s="41"/>
      <c r="F171" s="41"/>
      <c r="G171" s="41"/>
    </row>
    <row r="172" spans="2:7" s="40" customFormat="1" ht="12">
      <c r="B172" s="41"/>
      <c r="C172" s="41"/>
      <c r="D172" s="41"/>
      <c r="E172" s="41"/>
      <c r="F172" s="41"/>
      <c r="G172" s="41"/>
    </row>
    <row r="173" spans="2:7" s="40" customFormat="1" ht="12">
      <c r="B173" s="41"/>
      <c r="C173" s="41"/>
      <c r="D173" s="41"/>
      <c r="E173" s="41"/>
      <c r="F173" s="41"/>
      <c r="G173" s="41"/>
    </row>
    <row r="174" spans="2:7" s="40" customFormat="1" ht="12">
      <c r="B174" s="41"/>
      <c r="C174" s="41"/>
      <c r="D174" s="41"/>
      <c r="E174" s="41"/>
      <c r="F174" s="41"/>
      <c r="G174" s="41"/>
    </row>
    <row r="175" spans="2:7" s="40" customFormat="1" ht="12">
      <c r="B175" s="41"/>
      <c r="C175" s="41"/>
      <c r="D175" s="41"/>
      <c r="E175" s="41"/>
      <c r="F175" s="41"/>
      <c r="G175" s="41"/>
    </row>
    <row r="176" spans="2:7" s="40" customFormat="1" ht="12">
      <c r="B176" s="41"/>
      <c r="C176" s="41"/>
      <c r="D176" s="41"/>
      <c r="E176" s="41"/>
      <c r="F176" s="41"/>
      <c r="G176" s="41"/>
    </row>
    <row r="177" spans="2:7" s="40" customFormat="1" ht="12">
      <c r="B177" s="41"/>
      <c r="C177" s="41"/>
      <c r="D177" s="41"/>
      <c r="E177" s="41"/>
      <c r="F177" s="41"/>
      <c r="G177" s="41"/>
    </row>
    <row r="178" spans="2:7" s="40" customFormat="1" ht="12">
      <c r="B178" s="41"/>
      <c r="C178" s="41"/>
      <c r="D178" s="41"/>
      <c r="E178" s="41"/>
      <c r="F178" s="41"/>
      <c r="G178" s="41"/>
    </row>
    <row r="179" spans="2:7" s="40" customFormat="1" ht="12">
      <c r="B179" s="41"/>
      <c r="C179" s="41"/>
      <c r="D179" s="41"/>
      <c r="E179" s="41"/>
      <c r="F179" s="41"/>
      <c r="G179" s="41"/>
    </row>
    <row r="180" spans="2:7" s="40" customFormat="1" ht="12">
      <c r="B180" s="41"/>
      <c r="C180" s="41"/>
      <c r="D180" s="41"/>
      <c r="E180" s="41"/>
      <c r="F180" s="41"/>
      <c r="G180" s="41"/>
    </row>
    <row r="181" spans="2:7" s="40" customFormat="1" ht="12">
      <c r="B181" s="41"/>
      <c r="C181" s="41"/>
      <c r="D181" s="41"/>
      <c r="E181" s="41"/>
      <c r="F181" s="41"/>
      <c r="G181" s="41"/>
    </row>
    <row r="182" spans="2:7" s="40" customFormat="1" ht="12">
      <c r="B182" s="41"/>
      <c r="C182" s="41"/>
      <c r="D182" s="41"/>
      <c r="E182" s="41"/>
      <c r="F182" s="41"/>
      <c r="G182" s="41"/>
    </row>
    <row r="183" spans="2:7" s="40" customFormat="1" ht="12">
      <c r="B183" s="41"/>
      <c r="C183" s="41"/>
      <c r="D183" s="41"/>
      <c r="E183" s="41"/>
      <c r="F183" s="41"/>
      <c r="G183" s="41"/>
    </row>
    <row r="184" spans="2:7" s="40" customFormat="1" ht="12">
      <c r="B184" s="41"/>
      <c r="C184" s="41"/>
      <c r="D184" s="41"/>
      <c r="E184" s="41"/>
      <c r="F184" s="41"/>
      <c r="G184" s="41"/>
    </row>
    <row r="185" spans="2:7" s="40" customFormat="1" ht="12">
      <c r="B185" s="41"/>
      <c r="C185" s="41"/>
      <c r="D185" s="41"/>
      <c r="E185" s="41"/>
      <c r="F185" s="41"/>
      <c r="G185" s="41"/>
    </row>
    <row r="186" spans="2:7" s="40" customFormat="1" ht="12">
      <c r="B186" s="41"/>
      <c r="C186" s="41"/>
      <c r="D186" s="41"/>
      <c r="E186" s="41"/>
      <c r="F186" s="41"/>
      <c r="G186" s="41"/>
    </row>
    <row r="187" spans="2:7" s="40" customFormat="1" ht="12">
      <c r="B187" s="41"/>
      <c r="C187" s="41"/>
      <c r="D187" s="41"/>
      <c r="E187" s="41"/>
      <c r="F187" s="41"/>
      <c r="G187" s="41"/>
    </row>
    <row r="188" spans="2:7" s="40" customFormat="1" ht="12">
      <c r="B188" s="41"/>
      <c r="C188" s="41"/>
      <c r="D188" s="41"/>
      <c r="E188" s="41"/>
      <c r="F188" s="41"/>
      <c r="G188" s="41"/>
    </row>
    <row r="189" spans="2:7" s="40" customFormat="1" ht="12">
      <c r="B189" s="41"/>
      <c r="C189" s="41"/>
      <c r="D189" s="41"/>
      <c r="E189" s="41"/>
      <c r="F189" s="41"/>
      <c r="G189" s="41"/>
    </row>
    <row r="190" spans="2:7" s="40" customFormat="1" ht="12">
      <c r="B190" s="41"/>
      <c r="C190" s="41"/>
      <c r="D190" s="41"/>
      <c r="E190" s="41"/>
      <c r="F190" s="41"/>
      <c r="G190" s="41"/>
    </row>
    <row r="191" spans="2:7" s="40" customFormat="1" ht="12">
      <c r="B191" s="41"/>
      <c r="C191" s="41"/>
      <c r="D191" s="41"/>
      <c r="E191" s="41"/>
      <c r="F191" s="41"/>
      <c r="G191" s="41"/>
    </row>
    <row r="192" spans="2:7" s="40" customFormat="1" ht="12">
      <c r="B192" s="41"/>
      <c r="C192" s="41"/>
      <c r="D192" s="41"/>
      <c r="E192" s="41"/>
      <c r="F192" s="41"/>
      <c r="G192" s="41"/>
    </row>
    <row r="193" spans="2:7" s="40" customFormat="1" ht="12">
      <c r="B193" s="41"/>
      <c r="C193" s="41"/>
      <c r="D193" s="41"/>
      <c r="E193" s="41"/>
      <c r="F193" s="41"/>
      <c r="G193" s="41"/>
    </row>
    <row r="194" spans="2:7" s="40" customFormat="1" ht="12">
      <c r="B194" s="41"/>
      <c r="C194" s="41"/>
      <c r="D194" s="41"/>
      <c r="E194" s="41"/>
      <c r="F194" s="41"/>
      <c r="G194" s="41"/>
    </row>
    <row r="195" spans="2:7" s="40" customFormat="1" ht="12">
      <c r="B195" s="41"/>
      <c r="C195" s="41"/>
      <c r="D195" s="41"/>
      <c r="E195" s="41"/>
      <c r="F195" s="41"/>
      <c r="G195" s="41"/>
    </row>
    <row r="196" spans="2:7" s="40" customFormat="1" ht="12">
      <c r="B196" s="41"/>
      <c r="C196" s="41"/>
      <c r="D196" s="41"/>
      <c r="E196" s="41"/>
      <c r="F196" s="41"/>
      <c r="G196" s="41"/>
    </row>
    <row r="197" spans="2:7" s="40" customFormat="1" ht="12">
      <c r="B197" s="41"/>
      <c r="C197" s="41"/>
      <c r="D197" s="41"/>
      <c r="E197" s="41"/>
      <c r="F197" s="41"/>
      <c r="G197" s="41"/>
    </row>
    <row r="198" spans="2:7" s="40" customFormat="1" ht="12">
      <c r="B198" s="41"/>
      <c r="C198" s="41"/>
      <c r="D198" s="41"/>
      <c r="E198" s="41"/>
      <c r="F198" s="41"/>
      <c r="G198" s="41"/>
    </row>
    <row r="199" spans="2:7" s="40" customFormat="1" ht="12">
      <c r="B199" s="41"/>
      <c r="C199" s="41"/>
      <c r="D199" s="41"/>
      <c r="E199" s="41"/>
      <c r="F199" s="41"/>
      <c r="G199" s="41"/>
    </row>
    <row r="200" spans="2:7" s="40" customFormat="1" ht="12">
      <c r="B200" s="41"/>
      <c r="C200" s="41"/>
      <c r="D200" s="41"/>
      <c r="E200" s="41"/>
      <c r="F200" s="41"/>
      <c r="G200" s="41"/>
    </row>
    <row r="201" spans="2:7" s="40" customFormat="1" ht="12">
      <c r="B201" s="41"/>
      <c r="C201" s="41"/>
      <c r="D201" s="41"/>
      <c r="E201" s="41"/>
      <c r="F201" s="41"/>
      <c r="G201" s="41"/>
    </row>
    <row r="202" spans="2:7" s="40" customFormat="1" ht="12">
      <c r="B202" s="41"/>
      <c r="C202" s="41"/>
      <c r="D202" s="41"/>
      <c r="E202" s="41"/>
      <c r="F202" s="41"/>
      <c r="G202" s="41"/>
    </row>
    <row r="203" spans="2:7" s="40" customFormat="1" ht="12">
      <c r="B203" s="41"/>
      <c r="C203" s="41"/>
      <c r="D203" s="41"/>
      <c r="E203" s="41"/>
      <c r="F203" s="41"/>
      <c r="G203" s="41"/>
    </row>
    <row r="204" spans="2:7" s="40" customFormat="1" ht="12">
      <c r="B204" s="41"/>
      <c r="C204" s="41"/>
      <c r="D204" s="41"/>
      <c r="E204" s="41"/>
      <c r="F204" s="41"/>
      <c r="G204" s="41"/>
    </row>
    <row r="205" spans="2:7" s="40" customFormat="1" ht="12">
      <c r="B205" s="41"/>
      <c r="C205" s="41"/>
      <c r="D205" s="41"/>
      <c r="E205" s="41"/>
      <c r="F205" s="41"/>
      <c r="G205" s="41"/>
    </row>
    <row r="206" spans="2:7" s="40" customFormat="1" ht="12">
      <c r="B206" s="41"/>
      <c r="C206" s="41"/>
      <c r="D206" s="41"/>
      <c r="E206" s="41"/>
      <c r="F206" s="41"/>
      <c r="G206" s="41"/>
    </row>
    <row r="207" spans="2:7" s="40" customFormat="1" ht="12">
      <c r="B207" s="41"/>
      <c r="C207" s="41"/>
      <c r="D207" s="41"/>
      <c r="E207" s="41"/>
      <c r="F207" s="41"/>
      <c r="G207" s="41"/>
    </row>
    <row r="208" spans="2:7" s="40" customFormat="1" ht="12">
      <c r="B208" s="41"/>
      <c r="C208" s="41"/>
      <c r="D208" s="41"/>
      <c r="E208" s="41"/>
      <c r="F208" s="41"/>
      <c r="G208" s="41"/>
    </row>
    <row r="209" spans="2:7" s="40" customFormat="1" ht="12">
      <c r="B209" s="41"/>
      <c r="C209" s="41"/>
      <c r="D209" s="41"/>
      <c r="E209" s="41"/>
      <c r="F209" s="41"/>
      <c r="G209" s="41"/>
    </row>
    <row r="210" spans="2:7" s="40" customFormat="1" ht="12">
      <c r="B210" s="41"/>
      <c r="C210" s="41"/>
      <c r="D210" s="41"/>
      <c r="E210" s="41"/>
      <c r="F210" s="41"/>
      <c r="G210" s="41"/>
    </row>
    <row r="211" spans="2:7" s="40" customFormat="1" ht="12">
      <c r="B211" s="41"/>
      <c r="C211" s="41"/>
      <c r="D211" s="41"/>
      <c r="E211" s="41"/>
      <c r="F211" s="41"/>
      <c r="G211" s="41"/>
    </row>
    <row r="212" spans="2:7" s="40" customFormat="1" ht="12">
      <c r="B212" s="41"/>
      <c r="C212" s="41"/>
      <c r="D212" s="41"/>
      <c r="E212" s="41"/>
      <c r="F212" s="41"/>
      <c r="G212" s="41"/>
    </row>
    <row r="213" spans="2:7" s="40" customFormat="1" ht="12">
      <c r="B213" s="41"/>
      <c r="C213" s="41"/>
      <c r="D213" s="41"/>
      <c r="E213" s="41"/>
      <c r="F213" s="41"/>
      <c r="G213" s="41"/>
    </row>
    <row r="214" spans="2:7" s="40" customFormat="1" ht="12">
      <c r="B214" s="41"/>
      <c r="C214" s="41"/>
      <c r="D214" s="41"/>
      <c r="E214" s="41"/>
      <c r="F214" s="41"/>
      <c r="G214" s="41"/>
    </row>
    <row r="215" spans="2:7" s="40" customFormat="1" ht="12">
      <c r="B215" s="41"/>
      <c r="C215" s="41"/>
      <c r="D215" s="41"/>
      <c r="E215" s="41"/>
      <c r="F215" s="41"/>
      <c r="G215" s="41"/>
    </row>
    <row r="216" spans="2:7" s="40" customFormat="1" ht="12">
      <c r="B216" s="41"/>
      <c r="C216" s="41"/>
      <c r="D216" s="41"/>
      <c r="E216" s="41"/>
      <c r="F216" s="41"/>
      <c r="G216" s="41"/>
    </row>
    <row r="217" spans="2:7" s="40" customFormat="1" ht="12">
      <c r="B217" s="41"/>
      <c r="C217" s="41"/>
      <c r="D217" s="41"/>
      <c r="E217" s="41"/>
      <c r="F217" s="41"/>
      <c r="G217" s="41"/>
    </row>
    <row r="218" spans="2:7" s="40" customFormat="1" ht="12">
      <c r="B218" s="41"/>
      <c r="C218" s="41"/>
      <c r="D218" s="41"/>
      <c r="E218" s="41"/>
      <c r="F218" s="41"/>
      <c r="G218" s="41"/>
    </row>
  </sheetData>
  <sheetProtection/>
  <mergeCells count="14">
    <mergeCell ref="L4:M4"/>
    <mergeCell ref="B2:J2"/>
    <mergeCell ref="E4:E5"/>
    <mergeCell ref="F4:G4"/>
    <mergeCell ref="H4:H5"/>
    <mergeCell ref="I4:J4"/>
    <mergeCell ref="K4:K5"/>
    <mergeCell ref="E3:G3"/>
    <mergeCell ref="H3:J3"/>
    <mergeCell ref="K3:M3"/>
    <mergeCell ref="B4:B5"/>
    <mergeCell ref="C4:D4"/>
    <mergeCell ref="A3:A5"/>
    <mergeCell ref="B3:D3"/>
  </mergeCells>
  <printOptions/>
  <pageMargins left="0.15748031496062992" right="0.1968503937007874" top="0.33" bottom="0.35433070866141736" header="0.17" footer="0.31496062992125984"/>
  <pageSetup fitToHeight="0" fitToWidth="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Peteneva</cp:lastModifiedBy>
  <cp:lastPrinted>2020-07-22T08:31:31Z</cp:lastPrinted>
  <dcterms:created xsi:type="dcterms:W3CDTF">2011-03-01T10:04:19Z</dcterms:created>
  <dcterms:modified xsi:type="dcterms:W3CDTF">2020-07-22T09:29:08Z</dcterms:modified>
  <cp:category/>
  <cp:version/>
  <cp:contentType/>
  <cp:contentStatus/>
</cp:coreProperties>
</file>