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activeTab="0"/>
  </bookViews>
  <sheets>
    <sheet name="КБ РА" sheetId="1" r:id="rId1"/>
  </sheets>
  <definedNames>
    <definedName name="_xlnm.Print_Titles" localSheetId="0">'КБ РА'!$3:$4</definedName>
    <definedName name="_xlnm.Print_Area" localSheetId="0">'КБ РА'!$A$1:$F$106</definedName>
  </definedNames>
  <calcPr fullCalcOnLoad="1"/>
</workbook>
</file>

<file path=xl/comments1.xml><?xml version="1.0" encoding="utf-8"?>
<comments xmlns="http://schemas.openxmlformats.org/spreadsheetml/2006/main">
  <authors>
    <author>Лунина</author>
  </authors>
  <commentList>
    <comment ref="B94" authorId="0">
      <text>
        <r>
          <rPr>
            <b/>
            <sz val="9"/>
            <rFont val="Tahoma"/>
            <family val="2"/>
          </rPr>
          <t>Лунина:</t>
        </r>
        <r>
          <rPr>
            <sz val="9"/>
            <rFont val="Tahoma"/>
            <family val="2"/>
          </rPr>
          <t xml:space="preserve">
искл.приказом МФ РФ от 30.11.18 № 245н</t>
        </r>
      </text>
    </comment>
  </commentList>
</comments>
</file>

<file path=xl/sharedStrings.xml><?xml version="1.0" encoding="utf-8"?>
<sst xmlns="http://schemas.openxmlformats.org/spreadsheetml/2006/main" count="225" uniqueCount="225">
  <si>
    <t>Доходы бюджета - Всего</t>
  </si>
  <si>
    <t>00085000000000000000</t>
  </si>
  <si>
    <t>НАЛОГОВЫЕ И НЕНАЛОГОВЫЕ ДОХОДЫ</t>
  </si>
  <si>
    <t>00010000000000000000</t>
  </si>
  <si>
    <t>НАЛОГОВЫЕ ДОХОДЫ</t>
  </si>
  <si>
    <t>НАЛОГИ НА ПРИБЫЛЬ, ДОХОДЫ</t>
  </si>
  <si>
    <t>00010100000000000000</t>
  </si>
  <si>
    <t>Налог на прибыль организаций</t>
  </si>
  <si>
    <t>00010101000000000110</t>
  </si>
  <si>
    <t>Налог на доходы физических лиц</t>
  </si>
  <si>
    <t>00010102000010000110</t>
  </si>
  <si>
    <t>НАЛОГИ НА ТОВАРЫ (РАБОТЫ, УСЛУГИ), РЕАЛИЗУЕМЫЕ НА ТЕРРИТОРИИ РОССИЙСКОЙ ФЕДЕРАЦИИ</t>
  </si>
  <si>
    <t>00010300000000000000</t>
  </si>
  <si>
    <t>Акцизы по подакцизным товарам (продукции), производимым на территории Российской Федерации</t>
  </si>
  <si>
    <t>00010302000010000110</t>
  </si>
  <si>
    <t>НАЛОГИ НА СОВОКУПНЫЙ ДОХОД</t>
  </si>
  <si>
    <t>00010500000000000000</t>
  </si>
  <si>
    <t>Единый сельскохозяйственный налог</t>
  </si>
  <si>
    <t>00010503000010000110</t>
  </si>
  <si>
    <t>НАЛОГИ НА ИМУЩЕСТВО</t>
  </si>
  <si>
    <t>00010600000000000000</t>
  </si>
  <si>
    <t>Налог на имущество организаций</t>
  </si>
  <si>
    <t>00010602000020000110</t>
  </si>
  <si>
    <t>Транспортный налог</t>
  </si>
  <si>
    <t>00010604000020000110</t>
  </si>
  <si>
    <t>НАЛОГИ, СБОРЫ И РЕГУЛЯРНЫЕ ПЛАТЕЖИ ЗА ПОЛЬЗОВАНИЕ ПРИРОДНЫМИ РЕСУРСАМИ</t>
  </si>
  <si>
    <t>00010700000000000000</t>
  </si>
  <si>
    <t>Сборы за пользование объектами животного мира и за пользование объектами водных биологических ресурсов</t>
  </si>
  <si>
    <t>00010704000010000110</t>
  </si>
  <si>
    <t>ГОСУДАРСТВЕННАЯ ПОШЛИНА</t>
  </si>
  <si>
    <t>00010800000000000000</t>
  </si>
  <si>
    <t>Государственная пошлина за государственную регистрацию, а также за совершение прочих юридически значимых действий</t>
  </si>
  <si>
    <t>00010807000010000110</t>
  </si>
  <si>
    <t>ЗАДОЛЖЕННОСТЬ И ПЕРЕРАСЧЕТЫ ПО ОТМЕНЕННЫМ НАЛОГАМ, СБОРАМ И ИНЫМ ОБЯЗАТЕЛЬНЫМ ПЛАТЕЖАМ</t>
  </si>
  <si>
    <t>00010900000000000000</t>
  </si>
  <si>
    <t>НЕНАЛОГОВЫЕ ДОХОДЫ</t>
  </si>
  <si>
    <t>ДОХОДЫ ОТ ИСПОЛЬЗОВАНИЯ ИМУЩЕСТВА, НАХОДЯЩЕГОСЯ В ГОСУДАРСТВЕННОЙ И МУНИЦИПАЛЬНОЙ СОБСТВЕННОСТИ</t>
  </si>
  <si>
    <t>00011100000000000000</t>
  </si>
  <si>
    <t>Проценты, полученные от предоставления бюджетных кредитов внутри страны</t>
  </si>
  <si>
    <t>00011103000000000120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</si>
  <si>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</si>
  <si>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00011105000000000120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</si>
  <si>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</si>
  <si>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00011109000000000120</t>
  </si>
  <si>
    <t>ПЛАТЕЖИ ПРИ ПОЛЬЗОВАНИИ ПРИРОДНЫМИ РЕСУРСАМИ</t>
  </si>
  <si>
    <t>00011200000000000000</t>
  </si>
  <si>
    <t>Плата за негативное воздействие на окружающую среду</t>
  </si>
  <si>
    <t>00011201000010000120</t>
  </si>
  <si>
    <t>Платежи при пользовании недрами</t>
  </si>
  <si>
    <t>00011202000000000120</t>
  </si>
  <si>
    <t>Плата за использование лесов</t>
  </si>
  <si>
    <t>00011204000000000120</t>
  </si>
  <si>
    <t>00011300000000000000</t>
  </si>
  <si>
    <t>Доходы от оказания платных услуг (работ)</t>
  </si>
  <si>
    <t>00011301000000000130</t>
  </si>
  <si>
    <t>Доходы от компенсации затрат государства</t>
  </si>
  <si>
    <t>00011302000000000130</t>
  </si>
  <si>
    <t>ДОХОДЫ ОТ ПРОДАЖИ МАТЕРИАЛЬНЫХ И НЕМАТЕРИАЛЬНЫХ АКТИВОВ</t>
  </si>
  <si>
    <t>00011400000000000000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</si>
  <si>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</si>
  <si>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00011402000000000000</t>
  </si>
  <si>
    <t>Доходы от продажи земельных участков, находящихся в государственной и муниципальной собственности</t>
  </si>
  <si>
    <t>00011406000000000430</t>
  </si>
  <si>
    <t>АДМИНИСТРАТИВНЫЕ ПЛАТЕЖИ И СБОРЫ</t>
  </si>
  <si>
    <t>00011500000000000000</t>
  </si>
  <si>
    <t>Платежи, взимаемые государственными и муниципальными органами (организациями) за выполнение определенных функций</t>
  </si>
  <si>
    <t>00011502000000000140</t>
  </si>
  <si>
    <t>ШТРАФЫ, САНКЦИИ, ВОЗМЕЩЕНИЕ УЩЕРБА</t>
  </si>
  <si>
    <t>00011600000000000000</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</si>
  <si>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</si>
  <si>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00011602000000000140</t>
  </si>
  <si>
    <t>00011603000000000140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</si>
  <si>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</si>
  <si>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00011625000000000140</t>
  </si>
  <si>
    <t>Денежные взыскания (штрафы) за нарушение законодательства о рекламе</t>
  </si>
  <si>
    <t>00011626000010000140</t>
  </si>
  <si>
    <t>Денежные взыскания (штрафы) за нарушение законодательства Российской Федерации о пожарной безопасности</t>
  </si>
  <si>
    <t>00011627000010000140</t>
  </si>
  <si>
    <t>Денежные взыскания (штрафы) за правонарушения в области дорожного движения</t>
  </si>
  <si>
    <t>00011630000010000140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</si>
  <si>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</si>
  <si>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00011632000000000140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</si>
  <si>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</si>
  <si>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00011633000000000140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</si>
  <si>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</si>
  <si>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00011637000000000140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</si>
  <si>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</si>
  <si>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00011646000000000140</t>
  </si>
  <si>
    <t>Прочие поступления от денежных взысканий (штрафов) и иных сумм в возмещение ущерба</t>
  </si>
  <si>
    <t>00011690000000000140</t>
  </si>
  <si>
    <t>ПРОЧИЕ НЕНАЛОГОВЫЕ ДОХОДЫ</t>
  </si>
  <si>
    <t>00011700000000000000</t>
  </si>
  <si>
    <t>Невыясненные поступления</t>
  </si>
  <si>
    <t>00011701000000000180</t>
  </si>
  <si>
    <t>Прочие неналоговые доходы</t>
  </si>
  <si>
    <t>00011705000000000180</t>
  </si>
  <si>
    <t>БЕЗВОЗМЕЗДНЫЕ ПОСТУПЛЕНИЯ</t>
  </si>
  <si>
    <t>00020000000000000000</t>
  </si>
  <si>
    <t>БЕЗВОЗМЕЗДНЫЕ ПОСТУПЛЕНИЯ ОТ ДРУГИХ БЮДЖЕТОВ БЮДЖЕТНОЙ СИСТЕМЫ РОССИЙСКОЙ ФЕДЕРАЦИИ</t>
  </si>
  <si>
    <t>00020200000000000000</t>
  </si>
  <si>
    <t>Дотации бюджетам бюджетной системы Российской Федерации</t>
  </si>
  <si>
    <t>Дотации на выравнивание бюджетной обеспеченности</t>
  </si>
  <si>
    <t>Дотации бюджетам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</si>
  <si>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</si>
  <si>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Субвенции бюджетам бюджетной системы Российской Федерации</t>
  </si>
  <si>
    <t>Иные межбюджетные трансферты</t>
  </si>
  <si>
    <t>БЕЗВОЗМЕЗДНЫЕ ПОСТУПЛЕНИЯ ОТ ГОСУДАРСТВЕННЫХ (МУНИЦИПАЛЬНЫХ) ОРГАНИЗАЦИЙ</t>
  </si>
  <si>
    <t>00020300000000000000</t>
  </si>
  <si>
    <t>Безвозмездные поступления от государственных (муниципальных) организаций в бюджеты субъектов Российской Федерации</t>
  </si>
  <si>
    <t>Предоставление  государственными (муниципальными) организациями грантов для получателей средств бюджетов субъектов Российской Федерации</t>
  </si>
  <si>
    <t>ПРОЧИЕ БЕЗВОЗМЕЗДНЫЕ ПОСТУПЛЕНИЯ</t>
  </si>
  <si>
    <t>00020700000000000000</t>
  </si>
  <si>
    <t>Прочие безвозмездные поступления в бюджеты субъектов Российской Федерации</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</si>
  <si>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</si>
  <si>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00021800000000000000</t>
  </si>
  <si>
    <t>ВОЗВРАТ ОСТАТКОВ СУБСИДИЙ, СУБВЕНЦИЙ И ИНЫХ МЕЖБЮДЖЕТНЫХ ТРАНСФЕРТОВ, ИМЕЮЩИХ ЦЕЛЕВОЕ НАЗНАЧЕНИЕ, ПРОШЛЫХ ЛЕТ</t>
  </si>
  <si>
    <t>00021900000000000000</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</si>
  <si>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</si>
  <si>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Наименование показателя</t>
  </si>
  <si>
    <t xml:space="preserve">Код дохода по бюджетной классификации </t>
  </si>
  <si>
    <t xml:space="preserve">Динамика поступления </t>
  </si>
  <si>
    <t>прирост (снижение), тыс. руб.</t>
  </si>
  <si>
    <t>темп роста (снижения), %</t>
  </si>
  <si>
    <t>в тыс.руб.</t>
  </si>
  <si>
    <t>00011618000000000140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</si>
  <si>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</si>
  <si>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00011101000000000120</t>
  </si>
  <si>
    <t>Дотации бюджетам на частичную компенсацию дополнительных расходов на повышение оплаты труда работников бюджетной сферы</t>
  </si>
  <si>
    <t>Налог, взимаемый в связи с применением упрощенной системы налогообложения</t>
  </si>
  <si>
    <t>00010501000000000110</t>
  </si>
  <si>
    <t>Единый налог на вмененный доход для отдельных видов деятельности</t>
  </si>
  <si>
    <t>00010502000020000110</t>
  </si>
  <si>
    <t>Налог, взимаемый в связи с применением патентной системы налогообложения</t>
  </si>
  <si>
    <t>00010504000020000110</t>
  </si>
  <si>
    <t>Налог на имущество физических лиц</t>
  </si>
  <si>
    <t>00010601000000000110</t>
  </si>
  <si>
    <t>Земельный налог</t>
  </si>
  <si>
    <t>00010606000000000110</t>
  </si>
  <si>
    <t>Налог на добычу полезных ископаемых</t>
  </si>
  <si>
    <t>00010701000010000110</t>
  </si>
  <si>
    <t>Государственная пошлина по делам, рассматриваемым в судах общей юрисдикции, мировыми судьями</t>
  </si>
  <si>
    <t>00010803000010000110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</si>
  <si>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</si>
  <si>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00010804000010000110</t>
  </si>
  <si>
    <t>Платежи от государственных и муниципальных унитарных проедприятий</t>
  </si>
  <si>
    <t>00011107000000000120</t>
  </si>
  <si>
    <t>Средства, получаемые от передачи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в залог, в доверительное управление</t>
  </si>
  <si>
    <t>00011108000000000120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</si>
  <si>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</si>
  <si>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00011406300000000430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</si>
  <si>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</si>
  <si>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00011606000010000140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</si>
  <si>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</si>
  <si>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00011608000010000140</t>
  </si>
  <si>
    <t>Денежные взыскания (штрафы) и иные суммы, взыскиваемые с лиц, виновных в совершении преступлений, и в возмещение ущерба имуществу</t>
  </si>
  <si>
    <t>00011621000000000140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</si>
  <si>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</si>
  <si>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00011628000010000140</t>
  </si>
  <si>
    <t>Суммы по искам о возмещении вреда, причиненного окружающей среде</t>
  </si>
  <si>
    <t>00011635000000000140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</si>
  <si>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</si>
  <si>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00011643000010000140</t>
  </si>
  <si>
    <t>Средства самообложения граждан</t>
  </si>
  <si>
    <t>00011714000000000180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</si>
  <si>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</si>
  <si>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</si>
  <si>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</si>
  <si>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00011641000010000140</t>
  </si>
  <si>
    <t>Денежные взыскания (штрафы) за нарушение законодательства Российской Федерации об электроэнергетике</t>
  </si>
  <si>
    <t>00020400000000000000</t>
  </si>
  <si>
    <t>Безвозмездные поступления от негосударственных организаций</t>
  </si>
  <si>
    <t>00011623000000000140</t>
  </si>
  <si>
    <t>Доходы от возмещения ущерба при возникновении страховых случаев</t>
  </si>
  <si>
    <t>ДОХОДЫ ОТ ОКАЗАНИЯ ПЛАТНЫХ УСЛУГ И КОМПЕНСАЦИИ ЗАТРАТ ГОСУДАРСТВА</t>
  </si>
  <si>
    <t xml:space="preserve">Денежные взыскания (штрафы) за нарушение законодательства о налогах и сборах </t>
  </si>
  <si>
    <t>Денежные взыскания (штрафы) за нарушение бюджетного законодательства  Российской Федерации</t>
  </si>
  <si>
    <t>00020210000000000150</t>
  </si>
  <si>
    <t>00020215001000000150</t>
  </si>
  <si>
    <t>00020215002000000150</t>
  </si>
  <si>
    <t>00020215009000000150</t>
  </si>
  <si>
    <t>00020220000000000150</t>
  </si>
  <si>
    <t>00020230000000000150</t>
  </si>
  <si>
    <t>00020240000000000150</t>
  </si>
  <si>
    <t>00020302000020000150</t>
  </si>
  <si>
    <t>00020302010020000150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</si>
  <si>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</si>
  <si>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00021800000020000150</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</si>
  <si>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</si>
  <si>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00021800000040000150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</si>
  <si>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</si>
  <si>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00021800000050000150</t>
  </si>
  <si>
    <t>00021902000020000150</t>
  </si>
  <si>
    <t>00020702000020000150</t>
  </si>
  <si>
    <t>Административные штрафы, установленные Кодексом Российской Федерации об административных правонарушениях</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</si>
  <si>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</si>
  <si>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00011607000010000140</t>
  </si>
  <si>
    <t>Платежи в целях возмещения причиненного ущерба (убытков)</t>
  </si>
  <si>
    <t>00011610000000000140</t>
  </si>
  <si>
    <t>Платежи, уплачиваемые в целях возмещения вреда</t>
  </si>
  <si>
    <t>00011611000000000140</t>
  </si>
  <si>
    <t>Административные штрафы, установленные законами субъектов Российской Федерации об административных правонарушениях</t>
  </si>
  <si>
    <t>Исполнено на 01.07.2019 года</t>
  </si>
  <si>
    <t>Исполнено на 01.07.2020 года</t>
  </si>
  <si>
    <t>00011105300000000120</t>
  </si>
  <si>
    <t>Доходы от приватизации имущества, находящегося в государственной и муниципальной собственности</t>
  </si>
  <si>
    <t>00011413000000000000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</si>
  <si>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</si>
  <si>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00011507000010000140</t>
  </si>
  <si>
    <t>00011601000010000140</t>
  </si>
  <si>
    <t>00011602000020000140</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</si>
  <si>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</si>
  <si>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00011609000000000140</t>
  </si>
  <si>
    <t>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</si>
  <si>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00020215832000000150</t>
  </si>
  <si>
    <t>Дотации бюджетам субъектов Российской Федерации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</si>
  <si>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00020215853000000150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</si>
  <si>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</si>
  <si>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00020302030020000150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</si>
  <si>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</si>
  <si>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00020302040020000150</t>
  </si>
  <si>
    <t>Прочие безвозмездные поступления в бюджеты муниципальных районов</t>
  </si>
  <si>
    <t>00020705000050000150</t>
  </si>
  <si>
    <t>Прочие безвозмездные поступления в бюджеты сельских поселений</t>
  </si>
  <si>
    <t>00020705000100000150</t>
  </si>
  <si>
    <t>Сведения об исполнении консолидированного бюджета Республики Алтай по доходам в разрезе видов доходов за  полугодие 2020 года в сравнении с  полугодием 2019 года</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</si>
</sst>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 ###\ ###\ ##0.00"/>
    <numFmt numFmtId="173" formatCode="#,000.00"/>
    <numFmt numFmtId="174" formatCode="#,##0.00_р_."/>
    <numFmt numFmtId="175" formatCode="#,##0.0_р_."/>
    <numFmt numFmtId="176" formatCode="#,##0.0"/>
    <numFmt numFmtId="177" formatCode="#,##0.000_р_."/>
    <numFmt numFmtId="178" formatCode="#,##0.0000_р_."/>
    <numFmt numFmtId="179" formatCode="#,##0.00000_р_."/>
    <numFmt numFmtId="180" formatCode="#,##0.000000_р_."/>
    <numFmt numFmtId="181" formatCode="#,##0.000"/>
    <numFmt numFmtId="182" formatCode="#,##0.0000"/>
    <numFmt numFmtId="183" formatCode="_-* #,##0.0\ _₽_-;\-* #,##0.0\ _₽_-;_-* &quot;-&quot;?\ _₽_-;_-@_-"/>
    <numFmt numFmtId="184" formatCode="[$-FC19]d\ mmmm\ yyyy\ &quot;г.&quot;"/>
    <numFmt numFmtId="185" formatCode="#,##0.0\ _₽"/>
    <numFmt numFmtId="186" formatCode="#,##0.000\ _₽;\-#,##0.000\ _₽"/>
    <numFmt numFmtId="187" formatCode="#,##0.000\ 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_ ;[Red]\-#,##0.0\ "/>
  </numFmts>
  <fonts count="57">
    <font>
      <sz val="11"/>
      <color theme="1"/>
      <name val="Calibri"/>
      <family val="2"/>
    </font>
    <font>
      <sz val="11"/>
      <color indexed="8"/>
      <name val="Calibri"/>
      <family val="2"/>
    </font>
    <font>
      <sz val="10"/>
      <name val="Times New Roman"/>
      <family val="1"/>
    </font>
    <font>
      <sz val="8"/>
      <name val="Times New Roman"/>
      <family val="1"/>
    </font>
    <font>
      <sz val="8"/>
      <name val="Arial"/>
      <family val="2"/>
    </font>
    <font>
      <sz val="12"/>
      <name val="Times New Roman"/>
      <family val="1"/>
    </font>
    <font>
      <b/>
      <sz val="9"/>
      <name val="Tahoma"/>
      <family val="2"/>
    </font>
    <font>
      <sz val="9"/>
      <name val="Tahoma"/>
      <family val="2"/>
    </font>
    <font>
      <b/>
      <sz val="16"/>
      <name val="Times New Roman"/>
      <family val="1"/>
    </font>
    <font>
      <sz val="10"/>
      <name val="Arial"/>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name val="Calibri"/>
      <family val="2"/>
    </font>
    <font>
      <sz val="12"/>
      <color indexed="8"/>
      <name val="Times New Roman"/>
      <family val="1"/>
    </font>
    <font>
      <sz val="12"/>
      <name val="Calibri"/>
      <family val="2"/>
    </font>
    <font>
      <sz val="11"/>
      <name val="Calibri"/>
      <family val="2"/>
    </font>
    <font>
      <b/>
      <sz val="16"/>
      <name val="Calibri"/>
      <family val="2"/>
    </font>
    <font>
      <sz val="10"/>
      <color indexed="8"/>
      <name val="Arial"/>
      <family val="2"/>
    </font>
    <font>
      <b/>
      <sz val="10"/>
      <color indexed="8"/>
      <name val="Arial"/>
      <family val="2"/>
    </font>
    <font>
      <sz val="8"/>
      <color indexed="8"/>
      <name val="Calibri"/>
      <family val="2"/>
    </font>
    <font>
      <b/>
      <sz val="12"/>
      <name val="Times New Roman"/>
      <family val="1"/>
    </font>
    <font>
      <sz val="11"/>
      <color theme="0"/>
      <name val="Calibri"/>
      <family val="2"/>
    </font>
    <font>
      <sz val="10"/>
      <color rgb="FF000000"/>
      <name val="Arial"/>
      <family val="2"/>
    </font>
    <font>
      <b/>
      <sz val="10"/>
      <color rgb="FF000000"/>
      <name val="Arial"/>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1F5F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D9D9D9"/>
      </left>
      <right style="thin">
        <color rgb="FFD9D9D9"/>
      </right>
      <top/>
      <bottom style="thin">
        <color rgb="FFD9D9D9"/>
      </bottom>
    </border>
    <border>
      <left style="thin">
        <color rgb="FFBFBFBF"/>
      </left>
      <right style="thin">
        <color rgb="FFD9D9D9"/>
      </right>
      <top>
        <color rgb="FF000000"/>
      </top>
      <bottom style="thin">
        <color rgb="FFD9D9D9"/>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BFC5D2"/>
      </left>
      <right style="thin">
        <color rgb="FFBFC5D2"/>
      </right>
      <top style="thin">
        <color rgb="FFBFC5D2"/>
      </top>
      <bottom style="thin">
        <color rgb="FFBFC5D2"/>
      </bottom>
    </border>
    <border>
      <left>
        <color indexed="63"/>
      </left>
      <right style="thin">
        <color rgb="FFBFC5D2"/>
      </right>
      <top style="thin">
        <color rgb="FFBFC5D2"/>
      </top>
      <bottom style="thin">
        <color rgb="FFBFC5D2"/>
      </bottom>
    </border>
    <border>
      <left style="thin"/>
      <right style="thin"/>
      <top style="thin"/>
      <bottom>
        <color indexed="63"/>
      </bottom>
    </border>
    <border>
      <left style="thin"/>
      <right style="thin"/>
      <top>
        <color indexed="63"/>
      </top>
      <bottom style="thin"/>
    </border>
    <border>
      <left style="thin">
        <color indexed="9"/>
      </left>
      <right style="thin">
        <color indexed="9"/>
      </right>
      <top style="thin">
        <color indexed="9"/>
      </top>
      <bottom style="thin">
        <color indexed="9"/>
      </bottom>
    </border>
  </borders>
  <cellStyleXfs count="1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 fontId="37" fillId="0" borderId="1">
      <alignment horizontal="right" vertical="top" shrinkToFit="1"/>
      <protection/>
    </xf>
    <xf numFmtId="49" fontId="38" fillId="20" borderId="2">
      <alignment horizontal="center" vertical="top" shrinkToFit="1"/>
      <protection/>
    </xf>
    <xf numFmtId="0" fontId="38" fillId="20" borderId="1">
      <alignment horizontal="left" vertical="top" wrapText="1"/>
      <protection/>
    </xf>
    <xf numFmtId="0" fontId="4" fillId="0" borderId="3">
      <alignment horizontal="center" vertical="top" wrapText="1"/>
      <protection/>
    </xf>
    <xf numFmtId="0" fontId="4" fillId="0" borderId="4">
      <alignment horizontal="center" vertical="top" wrapText="1"/>
      <protection/>
    </xf>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5" applyNumberFormat="0" applyAlignment="0" applyProtection="0"/>
    <xf numFmtId="0" fontId="40" fillId="28" borderId="6" applyNumberFormat="0" applyAlignment="0" applyProtection="0"/>
    <xf numFmtId="0" fontId="41" fillId="28" borderId="5"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0" borderId="9" applyNumberFormat="0" applyFill="0" applyAlignment="0" applyProtection="0"/>
    <xf numFmtId="0" fontId="44" fillId="0" borderId="0" applyNumberFormat="0" applyFill="0" applyBorder="0" applyAlignment="0" applyProtection="0"/>
    <xf numFmtId="0" fontId="45" fillId="0" borderId="10" applyNumberFormat="0" applyFill="0" applyAlignment="0" applyProtection="0"/>
    <xf numFmtId="0" fontId="46" fillId="29" borderId="11" applyNumberFormat="0" applyAlignment="0" applyProtection="0"/>
    <xf numFmtId="0" fontId="47" fillId="0" borderId="0" applyNumberFormat="0" applyFill="0" applyBorder="0" applyAlignment="0" applyProtection="0"/>
    <xf numFmtId="0" fontId="48" fillId="30"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49" fillId="0" borderId="0">
      <alignment/>
      <protection/>
    </xf>
    <xf numFmtId="0" fontId="49" fillId="0" borderId="0">
      <alignment/>
      <protection/>
    </xf>
    <xf numFmtId="0" fontId="50" fillId="31" borderId="0" applyNumberFormat="0" applyBorder="0" applyAlignment="0" applyProtection="0"/>
    <xf numFmtId="0" fontId="51" fillId="0" borderId="0" applyNumberFormat="0" applyFill="0" applyBorder="0" applyAlignment="0" applyProtection="0"/>
    <xf numFmtId="0" fontId="0" fillId="32" borderId="12" applyNumberFormat="0" applyFont="0" applyAlignment="0" applyProtection="0"/>
    <xf numFmtId="9" fontId="0" fillId="0" borderId="0" applyFont="0" applyFill="0" applyBorder="0" applyAlignment="0" applyProtection="0"/>
    <xf numFmtId="0" fontId="52" fillId="0" borderId="13"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10" fillId="0" borderId="0" applyFont="0" applyFill="0" applyBorder="0" applyAlignment="0" applyProtection="0"/>
    <xf numFmtId="0" fontId="54" fillId="33" borderId="0" applyNumberFormat="0" applyBorder="0" applyAlignment="0" applyProtection="0"/>
  </cellStyleXfs>
  <cellXfs count="45">
    <xf numFmtId="0" fontId="0" fillId="0" borderId="0" xfId="0" applyFont="1" applyAlignment="1">
      <alignment/>
    </xf>
    <xf numFmtId="0" fontId="2" fillId="0" borderId="0" xfId="0" applyFont="1" applyFill="1" applyAlignment="1">
      <alignment wrapText="1"/>
    </xf>
    <xf numFmtId="0" fontId="3" fillId="0" borderId="0" xfId="0" applyFont="1" applyFill="1" applyAlignment="1">
      <alignment wrapText="1"/>
    </xf>
    <xf numFmtId="0" fontId="5" fillId="0" borderId="14" xfId="0" applyFont="1" applyFill="1" applyBorder="1" applyAlignment="1">
      <alignment horizontal="center" vertical="center" wrapText="1"/>
    </xf>
    <xf numFmtId="175" fontId="5" fillId="0" borderId="14"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5" fillId="0" borderId="0" xfId="0" applyFont="1" applyFill="1" applyAlignment="1">
      <alignment horizontal="justify" vertical="top" wrapText="1"/>
    </xf>
    <xf numFmtId="183" fontId="5" fillId="0" borderId="14" xfId="0" applyNumberFormat="1" applyFont="1" applyFill="1" applyBorder="1" applyAlignment="1">
      <alignment horizontal="center" vertical="center"/>
    </xf>
    <xf numFmtId="49" fontId="5" fillId="0" borderId="0" xfId="0" applyNumberFormat="1" applyFont="1" applyFill="1" applyAlignment="1">
      <alignment horizontal="center" wrapText="1"/>
    </xf>
    <xf numFmtId="49" fontId="5" fillId="0" borderId="0" xfId="0" applyNumberFormat="1" applyFont="1" applyFill="1" applyAlignment="1">
      <alignment horizontal="center" vertical="center"/>
    </xf>
    <xf numFmtId="49" fontId="5" fillId="0" borderId="14" xfId="0" applyNumberFormat="1" applyFont="1" applyFill="1" applyBorder="1" applyAlignment="1">
      <alignment horizontal="center" vertical="center"/>
    </xf>
    <xf numFmtId="0" fontId="27" fillId="0" borderId="0" xfId="0" applyFont="1" applyFill="1" applyAlignment="1">
      <alignment horizontal="center" vertical="top" wrapText="1"/>
    </xf>
    <xf numFmtId="185" fontId="2" fillId="0" borderId="0" xfId="0" applyNumberFormat="1" applyFont="1" applyFill="1" applyAlignment="1">
      <alignment wrapText="1"/>
    </xf>
    <xf numFmtId="176" fontId="2" fillId="0" borderId="0" xfId="0" applyNumberFormat="1" applyFont="1" applyFill="1" applyAlignment="1">
      <alignment wrapText="1"/>
    </xf>
    <xf numFmtId="0" fontId="5" fillId="0" borderId="0" xfId="0" applyFont="1" applyFill="1" applyAlignment="1">
      <alignment horizontal="center" vertical="center" wrapText="1"/>
    </xf>
    <xf numFmtId="176" fontId="5" fillId="0" borderId="14" xfId="0" applyNumberFormat="1" applyFont="1" applyFill="1" applyBorder="1" applyAlignment="1">
      <alignment horizontal="center" vertical="center"/>
    </xf>
    <xf numFmtId="49" fontId="5" fillId="34" borderId="14" xfId="0" applyNumberFormat="1" applyFont="1" applyFill="1" applyBorder="1" applyAlignment="1">
      <alignment horizontal="center" vertical="center" wrapText="1"/>
    </xf>
    <xf numFmtId="0" fontId="55" fillId="34" borderId="15" xfId="0" applyFont="1" applyFill="1" applyBorder="1" applyAlignment="1">
      <alignment horizontal="center" vertical="top" wrapText="1"/>
    </xf>
    <xf numFmtId="0" fontId="5" fillId="34" borderId="14" xfId="0" applyFont="1" applyFill="1" applyBorder="1" applyAlignment="1">
      <alignment horizontal="left" vertical="top" wrapText="1"/>
    </xf>
    <xf numFmtId="0" fontId="55" fillId="34" borderId="15" xfId="0" applyFont="1" applyFill="1" applyBorder="1" applyAlignment="1">
      <alignment horizontal="left" vertical="top" wrapText="1"/>
    </xf>
    <xf numFmtId="0" fontId="55" fillId="34" borderId="15" xfId="0" applyFont="1" applyFill="1" applyBorder="1" applyAlignment="1">
      <alignment horizontal="center" vertical="center" wrapText="1"/>
    </xf>
    <xf numFmtId="0" fontId="5" fillId="34" borderId="14" xfId="0" applyFont="1" applyFill="1" applyBorder="1" applyAlignment="1">
      <alignment horizontal="justify" vertical="top" wrapText="1"/>
    </xf>
    <xf numFmtId="0" fontId="55" fillId="34" borderId="14" xfId="0" applyFont="1" applyFill="1" applyBorder="1" applyAlignment="1">
      <alignment horizontal="left" vertical="top" wrapText="1"/>
    </xf>
    <xf numFmtId="0" fontId="55" fillId="34" borderId="16" xfId="0" applyFont="1" applyFill="1" applyBorder="1" applyAlignment="1">
      <alignment horizontal="center" vertical="center" wrapText="1"/>
    </xf>
    <xf numFmtId="0" fontId="55" fillId="34" borderId="14" xfId="0" applyFont="1" applyFill="1" applyBorder="1" applyAlignment="1">
      <alignment horizontal="center" vertical="center" wrapText="1"/>
    </xf>
    <xf numFmtId="49" fontId="5" fillId="34" borderId="14" xfId="0" applyNumberFormat="1" applyFont="1" applyFill="1" applyBorder="1" applyAlignment="1">
      <alignment horizontal="center" vertical="center"/>
    </xf>
    <xf numFmtId="192" fontId="5" fillId="0" borderId="14" xfId="0" applyNumberFormat="1" applyFont="1" applyFill="1" applyBorder="1" applyAlignment="1">
      <alignment horizontal="center" vertical="center"/>
    </xf>
    <xf numFmtId="0" fontId="5" fillId="0" borderId="14" xfId="0" applyFont="1" applyFill="1" applyBorder="1" applyAlignment="1">
      <alignment horizontal="left" vertical="top" wrapText="1"/>
    </xf>
    <xf numFmtId="0" fontId="5" fillId="0" borderId="14" xfId="0" applyFont="1" applyFill="1" applyBorder="1" applyAlignment="1">
      <alignment horizontal="justify" vertical="top" wrapText="1"/>
    </xf>
    <xf numFmtId="0" fontId="5" fillId="0" borderId="14" xfId="0" applyNumberFormat="1" applyFont="1" applyFill="1" applyBorder="1" applyAlignment="1">
      <alignment horizontal="justify" vertical="top" wrapText="1"/>
    </xf>
    <xf numFmtId="0" fontId="5" fillId="0" borderId="17" xfId="36" applyNumberFormat="1" applyFont="1" applyFill="1" applyBorder="1" applyAlignment="1" applyProtection="1">
      <alignment horizontal="center" vertical="center" wrapText="1"/>
      <protection/>
    </xf>
    <xf numFmtId="0" fontId="29" fillId="0" borderId="18"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30" fillId="0" borderId="14" xfId="0" applyFont="1" applyFill="1" applyBorder="1" applyAlignment="1">
      <alignment wrapText="1"/>
    </xf>
    <xf numFmtId="0" fontId="8" fillId="0" borderId="0" xfId="0" applyFont="1" applyFill="1" applyAlignment="1">
      <alignment horizontal="center" vertical="top" wrapText="1"/>
    </xf>
    <xf numFmtId="0" fontId="31" fillId="0" borderId="0" xfId="0" applyFont="1" applyFill="1" applyAlignment="1">
      <alignment horizontal="center" vertical="top" wrapText="1"/>
    </xf>
    <xf numFmtId="49" fontId="5" fillId="0" borderId="17" xfId="37" applyNumberFormat="1" applyFont="1" applyFill="1" applyBorder="1" applyAlignment="1" applyProtection="1">
      <alignment horizontal="center" vertical="center" wrapText="1"/>
      <protection/>
    </xf>
    <xf numFmtId="49" fontId="29" fillId="0" borderId="18" xfId="0" applyNumberFormat="1" applyFont="1" applyFill="1" applyBorder="1" applyAlignment="1">
      <alignment horizontal="center" vertical="center" wrapText="1"/>
    </xf>
    <xf numFmtId="176" fontId="5" fillId="0" borderId="17" xfId="0" applyNumberFormat="1" applyFont="1" applyFill="1" applyBorder="1" applyAlignment="1">
      <alignment horizontal="center" vertical="center" wrapText="1"/>
    </xf>
    <xf numFmtId="176" fontId="30" fillId="0" borderId="18" xfId="0" applyNumberFormat="1" applyFont="1" applyFill="1" applyBorder="1" applyAlignment="1">
      <alignment horizontal="center" vertical="center" wrapText="1"/>
    </xf>
    <xf numFmtId="0" fontId="35" fillId="0" borderId="19" xfId="0" applyFont="1" applyFill="1" applyBorder="1" applyAlignment="1">
      <alignment horizontal="justify" vertical="center" wrapText="1"/>
    </xf>
    <xf numFmtId="49" fontId="35" fillId="0" borderId="14" xfId="0" applyNumberFormat="1" applyFont="1" applyFill="1" applyBorder="1" applyAlignment="1">
      <alignment horizontal="center" vertical="center" wrapText="1"/>
    </xf>
    <xf numFmtId="176" fontId="35" fillId="0" borderId="14" xfId="0" applyNumberFormat="1" applyFont="1" applyFill="1" applyBorder="1" applyAlignment="1">
      <alignment horizontal="center" vertical="center"/>
    </xf>
    <xf numFmtId="183" fontId="35" fillId="0" borderId="14" xfId="0" applyNumberFormat="1" applyFont="1" applyFill="1" applyBorder="1" applyAlignment="1">
      <alignment horizontal="center" vertical="center"/>
    </xf>
    <xf numFmtId="0" fontId="35" fillId="0" borderId="14" xfId="0" applyFont="1" applyFill="1" applyBorder="1" applyAlignment="1">
      <alignment horizontal="justify" vertical="top" wrapText="1"/>
    </xf>
  </cellXfs>
  <cellStyles count="12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100" xfId="33"/>
    <cellStyle name="ex75" xfId="34"/>
    <cellStyle name="ex76" xfId="35"/>
    <cellStyle name="xl28" xfId="36"/>
    <cellStyle name="xl40"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Currency" xfId="47"/>
    <cellStyle name="Currency [0]" xfId="48"/>
    <cellStyle name="Заголовок 1" xfId="49"/>
    <cellStyle name="Заголовок 2" xfId="50"/>
    <cellStyle name="Заголовок 3" xfId="51"/>
    <cellStyle name="Заголовок 4" xfId="52"/>
    <cellStyle name="Итог" xfId="53"/>
    <cellStyle name="Контрольная ячейка" xfId="54"/>
    <cellStyle name="Название" xfId="55"/>
    <cellStyle name="Нейтральный" xfId="56"/>
    <cellStyle name="Обычный 2" xfId="57"/>
    <cellStyle name="Обычный 2 10" xfId="58"/>
    <cellStyle name="Обычный 2 10 2" xfId="59"/>
    <cellStyle name="Обычный 2 11" xfId="60"/>
    <cellStyle name="Обычный 2 11 2" xfId="61"/>
    <cellStyle name="Обычный 2 12" xfId="62"/>
    <cellStyle name="Обычный 2 12 2" xfId="63"/>
    <cellStyle name="Обычный 2 13" xfId="64"/>
    <cellStyle name="Обычный 2 13 2" xfId="65"/>
    <cellStyle name="Обычный 2 14" xfId="66"/>
    <cellStyle name="Обычный 2 14 2" xfId="67"/>
    <cellStyle name="Обычный 2 15" xfId="68"/>
    <cellStyle name="Обычный 2 15 2" xfId="69"/>
    <cellStyle name="Обычный 2 16" xfId="70"/>
    <cellStyle name="Обычный 2 16 2" xfId="71"/>
    <cellStyle name="Обычный 2 17" xfId="72"/>
    <cellStyle name="Обычный 2 17 2" xfId="73"/>
    <cellStyle name="Обычный 2 18" xfId="74"/>
    <cellStyle name="Обычный 2 18 2" xfId="75"/>
    <cellStyle name="Обычный 2 19" xfId="76"/>
    <cellStyle name="Обычный 2 19 2" xfId="77"/>
    <cellStyle name="Обычный 2 2" xfId="78"/>
    <cellStyle name="Обычный 2 2 2" xfId="79"/>
    <cellStyle name="Обычный 2 20" xfId="80"/>
    <cellStyle name="Обычный 2 20 2" xfId="81"/>
    <cellStyle name="Обычный 2 21" xfId="82"/>
    <cellStyle name="Обычный 2 21 2" xfId="83"/>
    <cellStyle name="Обычный 2 22" xfId="84"/>
    <cellStyle name="Обычный 2 22 2" xfId="85"/>
    <cellStyle name="Обычный 2 23" xfId="86"/>
    <cellStyle name="Обычный 2 23 2" xfId="87"/>
    <cellStyle name="Обычный 2 24" xfId="88"/>
    <cellStyle name="Обычный 2 24 2" xfId="89"/>
    <cellStyle name="Обычный 2 25" xfId="90"/>
    <cellStyle name="Обычный 2 25 2" xfId="91"/>
    <cellStyle name="Обычный 2 26" xfId="92"/>
    <cellStyle name="Обычный 2 26 2" xfId="93"/>
    <cellStyle name="Обычный 2 27" xfId="94"/>
    <cellStyle name="Обычный 2 27 2" xfId="95"/>
    <cellStyle name="Обычный 2 28" xfId="96"/>
    <cellStyle name="Обычный 2 28 2" xfId="97"/>
    <cellStyle name="Обычный 2 29" xfId="98"/>
    <cellStyle name="Обычный 2 29 2" xfId="99"/>
    <cellStyle name="Обычный 2 3" xfId="100"/>
    <cellStyle name="Обычный 2 3 2" xfId="101"/>
    <cellStyle name="Обычный 2 30" xfId="102"/>
    <cellStyle name="Обычный 2 30 2" xfId="103"/>
    <cellStyle name="Обычный 2 31" xfId="104"/>
    <cellStyle name="Обычный 2 31 2" xfId="105"/>
    <cellStyle name="Обычный 2 32" xfId="106"/>
    <cellStyle name="Обычный 2 32 2" xfId="107"/>
    <cellStyle name="Обычный 2 33" xfId="108"/>
    <cellStyle name="Обычный 2 33 2" xfId="109"/>
    <cellStyle name="Обычный 2 34" xfId="110"/>
    <cellStyle name="Обычный 2 34 2" xfId="111"/>
    <cellStyle name="Обычный 2 35" xfId="112"/>
    <cellStyle name="Обычный 2 35 2" xfId="113"/>
    <cellStyle name="Обычный 2 36" xfId="114"/>
    <cellStyle name="Обычный 2 36 2" xfId="115"/>
    <cellStyle name="Обычный 2 4" xfId="116"/>
    <cellStyle name="Обычный 2 4 2" xfId="117"/>
    <cellStyle name="Обычный 2 5" xfId="118"/>
    <cellStyle name="Обычный 2 5 2" xfId="119"/>
    <cellStyle name="Обычный 2 6" xfId="120"/>
    <cellStyle name="Обычный 2 6 2" xfId="121"/>
    <cellStyle name="Обычный 2 7" xfId="122"/>
    <cellStyle name="Обычный 2 7 2" xfId="123"/>
    <cellStyle name="Обычный 2 8" xfId="124"/>
    <cellStyle name="Обычный 2 8 2" xfId="125"/>
    <cellStyle name="Обычный 2 9" xfId="126"/>
    <cellStyle name="Обычный 2 9 2" xfId="127"/>
    <cellStyle name="Обычный 3" xfId="128"/>
    <cellStyle name="Обычный 4" xfId="129"/>
    <cellStyle name="Обычный 5" xfId="130"/>
    <cellStyle name="Плохой" xfId="131"/>
    <cellStyle name="Пояснение" xfId="132"/>
    <cellStyle name="Примечание" xfId="133"/>
    <cellStyle name="Percent" xfId="134"/>
    <cellStyle name="Связанная ячейка" xfId="135"/>
    <cellStyle name="Текст предупреждения" xfId="136"/>
    <cellStyle name="Comma" xfId="137"/>
    <cellStyle name="Comma [0]" xfId="138"/>
    <cellStyle name="Финансовый 10" xfId="139"/>
    <cellStyle name="Хороший" xfId="1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13"/>
  <sheetViews>
    <sheetView tabSelected="1" zoomScale="80" zoomScaleNormal="80" zoomScalePageLayoutView="0" workbookViewId="0" topLeftCell="A1">
      <pane xSplit="2" ySplit="4" topLeftCell="C98" activePane="bottomRight" state="frozen"/>
      <selection pane="topLeft" activeCell="A1" sqref="A1"/>
      <selection pane="topRight" activeCell="C1" sqref="C1"/>
      <selection pane="bottomLeft" activeCell="A5" sqref="A5"/>
      <selection pane="bottomRight" activeCell="E101" sqref="E101"/>
    </sheetView>
  </sheetViews>
  <sheetFormatPr defaultColWidth="8.7109375" defaultRowHeight="15"/>
  <cols>
    <col min="1" max="1" width="52.7109375" style="6" customWidth="1"/>
    <col min="2" max="2" width="27.00390625" style="8" customWidth="1"/>
    <col min="3" max="3" width="16.00390625" style="1" customWidth="1"/>
    <col min="4" max="4" width="18.00390625" style="12" customWidth="1"/>
    <col min="5" max="5" width="15.7109375" style="1" bestFit="1" customWidth="1"/>
    <col min="6" max="6" width="13.28125" style="1" customWidth="1"/>
    <col min="7" max="245" width="8.7109375" style="1" customWidth="1"/>
    <col min="246" max="246" width="3.57421875" style="1" customWidth="1"/>
    <col min="247" max="247" width="22.28125" style="1" customWidth="1"/>
    <col min="248" max="248" width="15.8515625" style="1" customWidth="1"/>
    <col min="249" max="249" width="15.140625" style="1" customWidth="1"/>
    <col min="250" max="250" width="15.7109375" style="1" customWidth="1"/>
    <col min="251" max="251" width="14.421875" style="1" bestFit="1" customWidth="1"/>
    <col min="252" max="252" width="14.140625" style="1" customWidth="1"/>
    <col min="253" max="16384" width="8.7109375" style="1" customWidth="1"/>
  </cols>
  <sheetData>
    <row r="1" spans="1:7" ht="41.25" customHeight="1">
      <c r="A1" s="34" t="s">
        <v>224</v>
      </c>
      <c r="B1" s="35"/>
      <c r="C1" s="35"/>
      <c r="D1" s="35"/>
      <c r="E1" s="35"/>
      <c r="F1" s="35"/>
      <c r="G1" s="11"/>
    </row>
    <row r="2" spans="3:6" ht="15.75">
      <c r="C2" s="13"/>
      <c r="D2" s="13"/>
      <c r="F2" s="14" t="s">
        <v>123</v>
      </c>
    </row>
    <row r="3" spans="1:6" ht="22.5" customHeight="1">
      <c r="A3" s="30" t="s">
        <v>118</v>
      </c>
      <c r="B3" s="36" t="s">
        <v>119</v>
      </c>
      <c r="C3" s="38" t="s">
        <v>201</v>
      </c>
      <c r="D3" s="38" t="s">
        <v>202</v>
      </c>
      <c r="E3" s="32" t="s">
        <v>120</v>
      </c>
      <c r="F3" s="33"/>
    </row>
    <row r="4" spans="1:6" s="2" customFormat="1" ht="60" customHeight="1">
      <c r="A4" s="31"/>
      <c r="B4" s="37"/>
      <c r="C4" s="39"/>
      <c r="D4" s="39"/>
      <c r="E4" s="4" t="s">
        <v>121</v>
      </c>
      <c r="F4" s="3" t="s">
        <v>122</v>
      </c>
    </row>
    <row r="5" spans="1:6" ht="31.5">
      <c r="A5" s="40" t="s">
        <v>0</v>
      </c>
      <c r="B5" s="41" t="s">
        <v>1</v>
      </c>
      <c r="C5" s="42">
        <f>C6+C87</f>
        <v>9940628.147</v>
      </c>
      <c r="D5" s="42">
        <f>D6+D87</f>
        <v>12788273.523999998</v>
      </c>
      <c r="E5" s="43">
        <f>D5-C5</f>
        <v>2847645.3769999985</v>
      </c>
      <c r="F5" s="43">
        <f>D5/C5*100</f>
        <v>128.64653354787637</v>
      </c>
    </row>
    <row r="6" spans="1:6" ht="31.5">
      <c r="A6" s="44" t="s">
        <v>2</v>
      </c>
      <c r="B6" s="41" t="s">
        <v>3</v>
      </c>
      <c r="C6" s="42">
        <f>C7+C32</f>
        <v>3160206.347</v>
      </c>
      <c r="D6" s="42">
        <f>D7+D32</f>
        <v>3851010.8239999996</v>
      </c>
      <c r="E6" s="43">
        <f aca="true" t="shared" si="0" ref="E6:E85">D6-C6</f>
        <v>690804.4769999995</v>
      </c>
      <c r="F6" s="43">
        <f aca="true" t="shared" si="1" ref="F6:F82">D6/C6*100</f>
        <v>121.85947375416745</v>
      </c>
    </row>
    <row r="7" spans="1:6" ht="15.75">
      <c r="A7" s="44" t="s">
        <v>4</v>
      </c>
      <c r="B7" s="41"/>
      <c r="C7" s="42">
        <f>C8+C11+C13+C18+C23+C26+C31</f>
        <v>2943569.5330000003</v>
      </c>
      <c r="D7" s="42">
        <f>D8+D11+D13+D18+D23+D26+D31</f>
        <v>3595489.5109999995</v>
      </c>
      <c r="E7" s="43">
        <f t="shared" si="0"/>
        <v>651919.9779999992</v>
      </c>
      <c r="F7" s="43">
        <f t="shared" si="1"/>
        <v>122.14725932889993</v>
      </c>
    </row>
    <row r="8" spans="1:6" ht="31.5">
      <c r="A8" s="28" t="s">
        <v>5</v>
      </c>
      <c r="B8" s="5" t="s">
        <v>6</v>
      </c>
      <c r="C8" s="15">
        <f>SUM(C9:C10)</f>
        <v>1894335.057</v>
      </c>
      <c r="D8" s="15">
        <f>SUM(D9:D10)</f>
        <v>1974840.551</v>
      </c>
      <c r="E8" s="7">
        <f t="shared" si="0"/>
        <v>80505.49399999995</v>
      </c>
      <c r="F8" s="7">
        <f t="shared" si="1"/>
        <v>104.24980225660259</v>
      </c>
    </row>
    <row r="9" spans="1:6" ht="31.5">
      <c r="A9" s="28" t="s">
        <v>7</v>
      </c>
      <c r="B9" s="5" t="s">
        <v>8</v>
      </c>
      <c r="C9" s="15">
        <v>500450.05</v>
      </c>
      <c r="D9" s="15">
        <v>572938.712</v>
      </c>
      <c r="E9" s="7">
        <f t="shared" si="0"/>
        <v>72488.66200000007</v>
      </c>
      <c r="F9" s="7">
        <f t="shared" si="1"/>
        <v>114.4846947262769</v>
      </c>
    </row>
    <row r="10" spans="1:6" ht="31.5">
      <c r="A10" s="28" t="s">
        <v>9</v>
      </c>
      <c r="B10" s="5" t="s">
        <v>10</v>
      </c>
      <c r="C10" s="15">
        <v>1393885.007</v>
      </c>
      <c r="D10" s="15">
        <v>1401901.839</v>
      </c>
      <c r="E10" s="7">
        <f t="shared" si="0"/>
        <v>8016.831999999937</v>
      </c>
      <c r="F10" s="7">
        <f t="shared" si="1"/>
        <v>100.57514299671351</v>
      </c>
    </row>
    <row r="11" spans="1:6" ht="47.25">
      <c r="A11" s="28" t="s">
        <v>11</v>
      </c>
      <c r="B11" s="5" t="s">
        <v>12</v>
      </c>
      <c r="C11" s="15">
        <f>C12</f>
        <v>464621.969</v>
      </c>
      <c r="D11" s="15">
        <f>D12</f>
        <v>1031552.667</v>
      </c>
      <c r="E11" s="7">
        <f t="shared" si="0"/>
        <v>566930.6980000001</v>
      </c>
      <c r="F11" s="7">
        <f t="shared" si="1"/>
        <v>222.01977862135917</v>
      </c>
    </row>
    <row r="12" spans="1:6" ht="36.75" customHeight="1">
      <c r="A12" s="28" t="s">
        <v>13</v>
      </c>
      <c r="B12" s="5" t="s">
        <v>14</v>
      </c>
      <c r="C12" s="15">
        <v>464621.969</v>
      </c>
      <c r="D12" s="15">
        <v>1031552.667</v>
      </c>
      <c r="E12" s="7">
        <f t="shared" si="0"/>
        <v>566930.6980000001</v>
      </c>
      <c r="F12" s="7">
        <f t="shared" si="1"/>
        <v>222.01977862135917</v>
      </c>
    </row>
    <row r="13" spans="1:6" ht="31.5">
      <c r="A13" s="28" t="s">
        <v>15</v>
      </c>
      <c r="B13" s="5" t="s">
        <v>16</v>
      </c>
      <c r="C13" s="15">
        <f>SUM(C14:C17)</f>
        <v>249041.358</v>
      </c>
      <c r="D13" s="15">
        <f>SUM(D14:D17)</f>
        <v>224042.377</v>
      </c>
      <c r="E13" s="7">
        <f t="shared" si="0"/>
        <v>-24998.981</v>
      </c>
      <c r="F13" s="7">
        <f t="shared" si="1"/>
        <v>89.96191588386696</v>
      </c>
    </row>
    <row r="14" spans="1:6" ht="31.5" customHeight="1">
      <c r="A14" s="28" t="s">
        <v>128</v>
      </c>
      <c r="B14" s="5" t="s">
        <v>129</v>
      </c>
      <c r="C14" s="15">
        <v>201588.505</v>
      </c>
      <c r="D14" s="15">
        <v>179804.964</v>
      </c>
      <c r="E14" s="7">
        <f>D14-C14</f>
        <v>-21783.540999999997</v>
      </c>
      <c r="F14" s="7">
        <f>D14/C14*100</f>
        <v>89.19405598052329</v>
      </c>
    </row>
    <row r="15" spans="1:6" ht="31.5">
      <c r="A15" s="28" t="s">
        <v>130</v>
      </c>
      <c r="B15" s="5" t="s">
        <v>131</v>
      </c>
      <c r="C15" s="15">
        <v>36552.833</v>
      </c>
      <c r="D15" s="15">
        <v>37253.201</v>
      </c>
      <c r="E15" s="7">
        <f>D15-C15</f>
        <v>700.3680000000022</v>
      </c>
      <c r="F15" s="7">
        <f>D15/C15*100</f>
        <v>101.9160430054765</v>
      </c>
    </row>
    <row r="16" spans="1:6" ht="31.5">
      <c r="A16" s="28" t="s">
        <v>17</v>
      </c>
      <c r="B16" s="5" t="s">
        <v>18</v>
      </c>
      <c r="C16" s="15">
        <v>10169.551</v>
      </c>
      <c r="D16" s="15">
        <v>6191.452</v>
      </c>
      <c r="E16" s="7">
        <f>D16-C16</f>
        <v>-3978.0989999999993</v>
      </c>
      <c r="F16" s="7">
        <f>D16/C16*100</f>
        <v>60.88225527361041</v>
      </c>
    </row>
    <row r="17" spans="1:6" ht="33" customHeight="1">
      <c r="A17" s="28" t="s">
        <v>132</v>
      </c>
      <c r="B17" s="5" t="s">
        <v>133</v>
      </c>
      <c r="C17" s="15">
        <v>730.469</v>
      </c>
      <c r="D17" s="15">
        <v>792.76</v>
      </c>
      <c r="E17" s="7">
        <f>D17-C17</f>
        <v>62.29099999999994</v>
      </c>
      <c r="F17" s="7">
        <f>D17/C17*100</f>
        <v>108.52753504939976</v>
      </c>
    </row>
    <row r="18" spans="1:6" ht="31.5">
      <c r="A18" s="28" t="s">
        <v>19</v>
      </c>
      <c r="B18" s="5" t="s">
        <v>20</v>
      </c>
      <c r="C18" s="15">
        <f>SUM(C19:C22)</f>
        <v>287839.742</v>
      </c>
      <c r="D18" s="15">
        <f>SUM(D19:D22)</f>
        <v>312335.05299999996</v>
      </c>
      <c r="E18" s="7">
        <f t="shared" si="0"/>
        <v>24495.31099999993</v>
      </c>
      <c r="F18" s="7">
        <f t="shared" si="1"/>
        <v>108.51005174955999</v>
      </c>
    </row>
    <row r="19" spans="1:6" ht="31.5">
      <c r="A19" s="28" t="s">
        <v>134</v>
      </c>
      <c r="B19" s="5" t="s">
        <v>135</v>
      </c>
      <c r="C19" s="15">
        <v>5101.368</v>
      </c>
      <c r="D19" s="15">
        <v>4216.922</v>
      </c>
      <c r="E19" s="7">
        <f t="shared" si="0"/>
        <v>-884.4460000000008</v>
      </c>
      <c r="F19" s="7">
        <f t="shared" si="1"/>
        <v>82.66257207870514</v>
      </c>
    </row>
    <row r="20" spans="1:6" ht="31.5">
      <c r="A20" s="28" t="s">
        <v>21</v>
      </c>
      <c r="B20" s="5" t="s">
        <v>22</v>
      </c>
      <c r="C20" s="15">
        <v>206101.295</v>
      </c>
      <c r="D20" s="15">
        <v>228258.293</v>
      </c>
      <c r="E20" s="7">
        <f t="shared" si="0"/>
        <v>22156.997999999992</v>
      </c>
      <c r="F20" s="7">
        <f t="shared" si="1"/>
        <v>110.75053798182101</v>
      </c>
    </row>
    <row r="21" spans="1:6" ht="31.5">
      <c r="A21" s="28" t="s">
        <v>23</v>
      </c>
      <c r="B21" s="5" t="s">
        <v>24</v>
      </c>
      <c r="C21" s="15">
        <v>35923.698</v>
      </c>
      <c r="D21" s="15">
        <v>34520.777</v>
      </c>
      <c r="E21" s="7">
        <f t="shared" si="0"/>
        <v>-1402.9209999999948</v>
      </c>
      <c r="F21" s="7">
        <f t="shared" si="1"/>
        <v>96.09471998122243</v>
      </c>
    </row>
    <row r="22" spans="1:6" ht="31.5">
      <c r="A22" s="28" t="s">
        <v>136</v>
      </c>
      <c r="B22" s="5" t="s">
        <v>137</v>
      </c>
      <c r="C22" s="15">
        <v>40713.381</v>
      </c>
      <c r="D22" s="15">
        <v>45339.061</v>
      </c>
      <c r="E22" s="7">
        <f t="shared" si="0"/>
        <v>4625.68</v>
      </c>
      <c r="F22" s="7">
        <f t="shared" si="1"/>
        <v>111.36157176432977</v>
      </c>
    </row>
    <row r="23" spans="1:6" ht="47.25">
      <c r="A23" s="28" t="s">
        <v>25</v>
      </c>
      <c r="B23" s="5" t="s">
        <v>26</v>
      </c>
      <c r="C23" s="15">
        <f>SUM(C24:C25)</f>
        <v>20119.699</v>
      </c>
      <c r="D23" s="15">
        <v>27407.161</v>
      </c>
      <c r="E23" s="7">
        <f t="shared" si="0"/>
        <v>7287.4619999999995</v>
      </c>
      <c r="F23" s="7">
        <f t="shared" si="1"/>
        <v>136.22053192744085</v>
      </c>
    </row>
    <row r="24" spans="1:6" ht="31.5">
      <c r="A24" s="28" t="s">
        <v>138</v>
      </c>
      <c r="B24" s="5" t="s">
        <v>139</v>
      </c>
      <c r="C24" s="15">
        <v>19341.196</v>
      </c>
      <c r="D24" s="15">
        <v>27183.855</v>
      </c>
      <c r="E24" s="7">
        <f t="shared" si="0"/>
        <v>7842.659</v>
      </c>
      <c r="F24" s="7">
        <f t="shared" si="1"/>
        <v>140.54898673277495</v>
      </c>
    </row>
    <row r="25" spans="1:6" ht="48" customHeight="1">
      <c r="A25" s="28" t="s">
        <v>27</v>
      </c>
      <c r="B25" s="5" t="s">
        <v>28</v>
      </c>
      <c r="C25" s="15">
        <v>778.503</v>
      </c>
      <c r="D25" s="15">
        <v>213.305</v>
      </c>
      <c r="E25" s="7">
        <f t="shared" si="0"/>
        <v>-565.1980000000001</v>
      </c>
      <c r="F25" s="7">
        <f t="shared" si="1"/>
        <v>27.399380606111983</v>
      </c>
    </row>
    <row r="26" spans="1:6" ht="31.5">
      <c r="A26" s="28" t="s">
        <v>29</v>
      </c>
      <c r="B26" s="5" t="s">
        <v>30</v>
      </c>
      <c r="C26" s="15">
        <f>SUM(C27:C30)</f>
        <v>27608.218999999997</v>
      </c>
      <c r="D26" s="15">
        <f>SUM(D27:D30)</f>
        <v>25233.105</v>
      </c>
      <c r="E26" s="7">
        <f t="shared" si="0"/>
        <v>-2375.1139999999978</v>
      </c>
      <c r="F26" s="7">
        <f t="shared" si="1"/>
        <v>91.39707635613874</v>
      </c>
    </row>
    <row r="27" spans="1:6" ht="47.25">
      <c r="A27" s="28" t="s">
        <v>140</v>
      </c>
      <c r="B27" s="5" t="s">
        <v>141</v>
      </c>
      <c r="C27" s="15">
        <v>13216.704</v>
      </c>
      <c r="D27" s="15">
        <v>12811.057</v>
      </c>
      <c r="E27" s="7">
        <f>D27-C27</f>
        <v>-405.646999999999</v>
      </c>
      <c r="F27" s="7">
        <f>D27/C27*100</f>
        <v>96.93080059899958</v>
      </c>
    </row>
    <row r="28" spans="1:6" ht="63">
      <c r="A28" s="28" t="s">
        <v>142</v>
      </c>
      <c r="B28" s="5" t="s">
        <v>143</v>
      </c>
      <c r="C28" s="15">
        <v>139.63</v>
      </c>
      <c r="D28" s="15">
        <v>78.898</v>
      </c>
      <c r="E28" s="7">
        <f>D28-C28</f>
        <v>-60.732</v>
      </c>
      <c r="F28" s="7">
        <f>D28/C28*100</f>
        <v>56.50504905822531</v>
      </c>
    </row>
    <row r="29" spans="1:6" ht="84" customHeight="1">
      <c r="A29" s="28" t="s">
        <v>166</v>
      </c>
      <c r="B29" s="5" t="s">
        <v>165</v>
      </c>
      <c r="C29" s="15">
        <v>493.65</v>
      </c>
      <c r="D29" s="15">
        <v>273.15</v>
      </c>
      <c r="E29" s="7">
        <f>D29-C29</f>
        <v>-220.5</v>
      </c>
      <c r="F29" s="7">
        <f>D29/C29*100</f>
        <v>55.332725615314494</v>
      </c>
    </row>
    <row r="30" spans="1:6" ht="48" customHeight="1">
      <c r="A30" s="28" t="s">
        <v>31</v>
      </c>
      <c r="B30" s="5" t="s">
        <v>32</v>
      </c>
      <c r="C30" s="15">
        <v>13758.235</v>
      </c>
      <c r="D30" s="15">
        <v>12070</v>
      </c>
      <c r="E30" s="7">
        <f t="shared" si="0"/>
        <v>-1688.2350000000006</v>
      </c>
      <c r="F30" s="7">
        <f t="shared" si="1"/>
        <v>87.72927632069084</v>
      </c>
    </row>
    <row r="31" spans="1:6" ht="49.5" customHeight="1">
      <c r="A31" s="28" t="s">
        <v>33</v>
      </c>
      <c r="B31" s="5" t="s">
        <v>34</v>
      </c>
      <c r="C31" s="15">
        <v>3.489</v>
      </c>
      <c r="D31" s="15">
        <v>78.597</v>
      </c>
      <c r="E31" s="7">
        <f t="shared" si="0"/>
        <v>75.10799999999999</v>
      </c>
      <c r="F31" s="7">
        <f t="shared" si="1"/>
        <v>2252.708512467756</v>
      </c>
    </row>
    <row r="32" spans="1:6" ht="15.75">
      <c r="A32" s="44" t="s">
        <v>35</v>
      </c>
      <c r="B32" s="41"/>
      <c r="C32" s="42">
        <f>C33+C41+C45+C48+C53+C56+C83</f>
        <v>216636.81399999998</v>
      </c>
      <c r="D32" s="42">
        <f>D33+D41+D45+D48+D53+D56+D83</f>
        <v>255521.313</v>
      </c>
      <c r="E32" s="43">
        <f t="shared" si="0"/>
        <v>38884.49900000001</v>
      </c>
      <c r="F32" s="43">
        <f t="shared" si="1"/>
        <v>117.94916490970921</v>
      </c>
    </row>
    <row r="33" spans="1:6" ht="51.75" customHeight="1">
      <c r="A33" s="28" t="s">
        <v>36</v>
      </c>
      <c r="B33" s="5" t="s">
        <v>37</v>
      </c>
      <c r="C33" s="15">
        <f>SUM(C34:C40)</f>
        <v>42259.880999999994</v>
      </c>
      <c r="D33" s="15">
        <f>SUM(D34:D40)</f>
        <v>36826.628</v>
      </c>
      <c r="E33" s="7">
        <f t="shared" si="0"/>
        <v>-5433.252999999997</v>
      </c>
      <c r="F33" s="7">
        <f t="shared" si="1"/>
        <v>87.1432363948209</v>
      </c>
    </row>
    <row r="34" spans="1:6" ht="95.25" customHeight="1" hidden="1">
      <c r="A34" s="28" t="s">
        <v>125</v>
      </c>
      <c r="B34" s="5" t="s">
        <v>126</v>
      </c>
      <c r="C34" s="15">
        <v>0</v>
      </c>
      <c r="D34" s="15">
        <v>0</v>
      </c>
      <c r="E34" s="7">
        <f>D34-C34</f>
        <v>0</v>
      </c>
      <c r="F34" s="7"/>
    </row>
    <row r="35" spans="1:6" ht="33.75" customHeight="1">
      <c r="A35" s="28" t="s">
        <v>38</v>
      </c>
      <c r="B35" s="5" t="s">
        <v>39</v>
      </c>
      <c r="C35" s="15">
        <v>19.416</v>
      </c>
      <c r="D35" s="15">
        <v>12.18</v>
      </c>
      <c r="E35" s="7">
        <f t="shared" si="0"/>
        <v>-7.236000000000001</v>
      </c>
      <c r="F35" s="7">
        <f t="shared" si="1"/>
        <v>62.731767614338686</v>
      </c>
    </row>
    <row r="36" spans="1:6" ht="114" customHeight="1">
      <c r="A36" s="28" t="s">
        <v>40</v>
      </c>
      <c r="B36" s="5" t="s">
        <v>41</v>
      </c>
      <c r="C36" s="15">
        <v>37291.098</v>
      </c>
      <c r="D36" s="15">
        <v>35431.592</v>
      </c>
      <c r="E36" s="7">
        <f t="shared" si="0"/>
        <v>-1859.5060000000012</v>
      </c>
      <c r="F36" s="7">
        <f t="shared" si="1"/>
        <v>95.01353915618145</v>
      </c>
    </row>
    <row r="37" spans="1:6" ht="50.25" customHeight="1" hidden="1">
      <c r="A37" s="28" t="s">
        <v>164</v>
      </c>
      <c r="B37" s="16" t="s">
        <v>203</v>
      </c>
      <c r="C37" s="15">
        <v>0</v>
      </c>
      <c r="D37" s="15">
        <v>0</v>
      </c>
      <c r="E37" s="7">
        <f>D37-C37</f>
        <v>0</v>
      </c>
      <c r="F37" s="7"/>
    </row>
    <row r="38" spans="1:6" ht="30.75" customHeight="1">
      <c r="A38" s="28" t="s">
        <v>144</v>
      </c>
      <c r="B38" s="17" t="s">
        <v>145</v>
      </c>
      <c r="C38" s="15">
        <v>2701.492</v>
      </c>
      <c r="D38" s="15">
        <v>8.723</v>
      </c>
      <c r="E38" s="7">
        <f>D38-C38</f>
        <v>-2692.7690000000002</v>
      </c>
      <c r="F38" s="7">
        <f>D38/C38*100</f>
        <v>0.32289564433283535</v>
      </c>
    </row>
    <row r="39" spans="1:6" ht="115.5" customHeight="1">
      <c r="A39" s="28" t="s">
        <v>146</v>
      </c>
      <c r="B39" s="5" t="s">
        <v>147</v>
      </c>
      <c r="C39" s="15">
        <v>85.23</v>
      </c>
      <c r="D39" s="15">
        <v>33.045</v>
      </c>
      <c r="E39" s="7">
        <f>D39-C39</f>
        <v>-52.185</v>
      </c>
      <c r="F39" s="7">
        <f>D39/C39*100</f>
        <v>38.77155931010208</v>
      </c>
    </row>
    <row r="40" spans="1:6" ht="111" customHeight="1">
      <c r="A40" s="28" t="s">
        <v>42</v>
      </c>
      <c r="B40" s="5" t="s">
        <v>43</v>
      </c>
      <c r="C40" s="15">
        <v>2162.645</v>
      </c>
      <c r="D40" s="15">
        <v>1341.088</v>
      </c>
      <c r="E40" s="7">
        <f t="shared" si="0"/>
        <v>-821.557</v>
      </c>
      <c r="F40" s="7">
        <f t="shared" si="1"/>
        <v>62.0114720631449</v>
      </c>
    </row>
    <row r="41" spans="1:6" ht="31.5">
      <c r="A41" s="28" t="s">
        <v>44</v>
      </c>
      <c r="B41" s="5" t="s">
        <v>45</v>
      </c>
      <c r="C41" s="15">
        <f>C42+C43+C44</f>
        <v>25721.834000000003</v>
      </c>
      <c r="D41" s="15">
        <f>D42+D43+D44</f>
        <v>24795.75</v>
      </c>
      <c r="E41" s="7">
        <f t="shared" si="0"/>
        <v>-926.0840000000026</v>
      </c>
      <c r="F41" s="7">
        <f t="shared" si="1"/>
        <v>96.39961909403503</v>
      </c>
    </row>
    <row r="42" spans="1:6" ht="31.5">
      <c r="A42" s="28" t="s">
        <v>46</v>
      </c>
      <c r="B42" s="5" t="s">
        <v>47</v>
      </c>
      <c r="C42" s="15">
        <v>6167.327</v>
      </c>
      <c r="D42" s="15">
        <v>2465.336</v>
      </c>
      <c r="E42" s="7">
        <f t="shared" si="0"/>
        <v>-3701.9910000000004</v>
      </c>
      <c r="F42" s="7">
        <f t="shared" si="1"/>
        <v>39.974141147372265</v>
      </c>
    </row>
    <row r="43" spans="1:6" ht="31.5">
      <c r="A43" s="28" t="s">
        <v>48</v>
      </c>
      <c r="B43" s="5" t="s">
        <v>49</v>
      </c>
      <c r="C43" s="15">
        <v>3446.968</v>
      </c>
      <c r="D43" s="15">
        <v>164.412</v>
      </c>
      <c r="E43" s="7">
        <f t="shared" si="0"/>
        <v>-3282.556</v>
      </c>
      <c r="F43" s="7">
        <f t="shared" si="1"/>
        <v>4.769757073462824</v>
      </c>
    </row>
    <row r="44" spans="1:6" ht="31.5">
      <c r="A44" s="28" t="s">
        <v>50</v>
      </c>
      <c r="B44" s="5" t="s">
        <v>51</v>
      </c>
      <c r="C44" s="15">
        <v>16107.539</v>
      </c>
      <c r="D44" s="15">
        <v>22166.002</v>
      </c>
      <c r="E44" s="7">
        <f t="shared" si="0"/>
        <v>6058.463</v>
      </c>
      <c r="F44" s="7">
        <f t="shared" si="1"/>
        <v>137.61259246369045</v>
      </c>
    </row>
    <row r="45" spans="1:6" ht="31.5">
      <c r="A45" s="28" t="s">
        <v>173</v>
      </c>
      <c r="B45" s="5" t="s">
        <v>52</v>
      </c>
      <c r="C45" s="15">
        <f>C46+C47</f>
        <v>35906.547</v>
      </c>
      <c r="D45" s="15">
        <f>D46+D47</f>
        <v>57886.95</v>
      </c>
      <c r="E45" s="7">
        <f t="shared" si="0"/>
        <v>21980.403</v>
      </c>
      <c r="F45" s="7">
        <f t="shared" si="1"/>
        <v>161.21558555881188</v>
      </c>
    </row>
    <row r="46" spans="1:6" ht="31.5">
      <c r="A46" s="28" t="s">
        <v>53</v>
      </c>
      <c r="B46" s="5" t="s">
        <v>54</v>
      </c>
      <c r="C46" s="15">
        <v>13160.608</v>
      </c>
      <c r="D46" s="15">
        <v>15696.838</v>
      </c>
      <c r="E46" s="7">
        <f t="shared" si="0"/>
        <v>2536.2299999999996</v>
      </c>
      <c r="F46" s="7">
        <f t="shared" si="1"/>
        <v>119.27137408849195</v>
      </c>
    </row>
    <row r="47" spans="1:6" ht="19.5" customHeight="1">
      <c r="A47" s="28" t="s">
        <v>55</v>
      </c>
      <c r="B47" s="5" t="s">
        <v>56</v>
      </c>
      <c r="C47" s="15">
        <v>22745.939</v>
      </c>
      <c r="D47" s="15">
        <v>42190.112</v>
      </c>
      <c r="E47" s="7">
        <f t="shared" si="0"/>
        <v>19444.173000000003</v>
      </c>
      <c r="F47" s="7">
        <f t="shared" si="1"/>
        <v>185.48415169846365</v>
      </c>
    </row>
    <row r="48" spans="1:6" ht="37.5" customHeight="1">
      <c r="A48" s="28" t="s">
        <v>57</v>
      </c>
      <c r="B48" s="5" t="s">
        <v>58</v>
      </c>
      <c r="C48" s="15">
        <f>SUM(C49:C51)</f>
        <v>23102.859</v>
      </c>
      <c r="D48" s="15">
        <f>SUM(D49:D52)</f>
        <v>55618.727</v>
      </c>
      <c r="E48" s="7">
        <f t="shared" si="0"/>
        <v>32515.868</v>
      </c>
      <c r="F48" s="7">
        <f t="shared" si="1"/>
        <v>240.7439139891734</v>
      </c>
    </row>
    <row r="49" spans="1:6" ht="30.75" customHeight="1">
      <c r="A49" s="29" t="s">
        <v>59</v>
      </c>
      <c r="B49" s="9" t="s">
        <v>60</v>
      </c>
      <c r="C49" s="15">
        <v>3147.546</v>
      </c>
      <c r="D49" s="15">
        <v>2243.89</v>
      </c>
      <c r="E49" s="7">
        <f>D49-C49</f>
        <v>-903.656</v>
      </c>
      <c r="F49" s="7">
        <f>D49/C49*100</f>
        <v>71.29014158967017</v>
      </c>
    </row>
    <row r="50" spans="1:6" ht="47.25" customHeight="1">
      <c r="A50" s="28" t="s">
        <v>61</v>
      </c>
      <c r="B50" s="5" t="s">
        <v>62</v>
      </c>
      <c r="C50" s="15">
        <v>19239.65</v>
      </c>
      <c r="D50" s="15">
        <v>15461.008</v>
      </c>
      <c r="E50" s="7">
        <f t="shared" si="0"/>
        <v>-3778.6420000000016</v>
      </c>
      <c r="F50" s="7">
        <f t="shared" si="1"/>
        <v>80.36013129136964</v>
      </c>
    </row>
    <row r="51" spans="1:6" ht="33" customHeight="1">
      <c r="A51" s="18" t="s">
        <v>148</v>
      </c>
      <c r="B51" s="16" t="s">
        <v>149</v>
      </c>
      <c r="C51" s="15">
        <v>715.663</v>
      </c>
      <c r="D51" s="15">
        <v>451.614</v>
      </c>
      <c r="E51" s="7">
        <f>D51-C51</f>
        <v>-264.04900000000004</v>
      </c>
      <c r="F51" s="7">
        <f>D51/C51*100</f>
        <v>63.10428232282512</v>
      </c>
    </row>
    <row r="52" spans="1:6" ht="54" customHeight="1">
      <c r="A52" s="19" t="s">
        <v>204</v>
      </c>
      <c r="B52" s="20" t="s">
        <v>205</v>
      </c>
      <c r="C52" s="15">
        <v>0</v>
      </c>
      <c r="D52" s="15">
        <v>37462.215</v>
      </c>
      <c r="E52" s="7">
        <f>D52-C52</f>
        <v>37462.215</v>
      </c>
      <c r="F52" s="7"/>
    </row>
    <row r="53" spans="1:6" ht="19.5" customHeight="1">
      <c r="A53" s="28" t="s">
        <v>63</v>
      </c>
      <c r="B53" s="5" t="s">
        <v>64</v>
      </c>
      <c r="C53" s="15">
        <f>C54</f>
        <v>66.75</v>
      </c>
      <c r="D53" s="15">
        <f>SUM(D54:D55)</f>
        <v>125.919</v>
      </c>
      <c r="E53" s="7">
        <f t="shared" si="0"/>
        <v>59.169</v>
      </c>
      <c r="F53" s="7">
        <f t="shared" si="1"/>
        <v>188.64269662921348</v>
      </c>
    </row>
    <row r="54" spans="1:6" ht="56.25" customHeight="1">
      <c r="A54" s="21" t="s">
        <v>65</v>
      </c>
      <c r="B54" s="16" t="s">
        <v>66</v>
      </c>
      <c r="C54" s="15">
        <v>66.75</v>
      </c>
      <c r="D54" s="15">
        <v>32.5</v>
      </c>
      <c r="E54" s="7">
        <f t="shared" si="0"/>
        <v>-34.25</v>
      </c>
      <c r="F54" s="7">
        <f t="shared" si="1"/>
        <v>48.68913857677903</v>
      </c>
    </row>
    <row r="55" spans="1:6" ht="87.75" customHeight="1">
      <c r="A55" s="22" t="s">
        <v>206</v>
      </c>
      <c r="B55" s="23" t="s">
        <v>207</v>
      </c>
      <c r="C55" s="15">
        <v>0</v>
      </c>
      <c r="D55" s="15">
        <v>93.419</v>
      </c>
      <c r="E55" s="7">
        <f t="shared" si="0"/>
        <v>93.419</v>
      </c>
      <c r="F55" s="7"/>
    </row>
    <row r="56" spans="1:6" ht="25.5" customHeight="1">
      <c r="A56" s="21" t="s">
        <v>67</v>
      </c>
      <c r="B56" s="16" t="s">
        <v>68</v>
      </c>
      <c r="C56" s="15">
        <f>SUM(C57:C82)</f>
        <v>86521.207</v>
      </c>
      <c r="D56" s="15">
        <f>SUM(D57:D82)</f>
        <v>79489.766</v>
      </c>
      <c r="E56" s="7">
        <f t="shared" si="0"/>
        <v>-7031.440999999992</v>
      </c>
      <c r="F56" s="7">
        <f t="shared" si="1"/>
        <v>91.87315891235777</v>
      </c>
    </row>
    <row r="57" spans="1:6" ht="51" customHeight="1">
      <c r="A57" s="19" t="s">
        <v>193</v>
      </c>
      <c r="B57" s="19" t="s">
        <v>208</v>
      </c>
      <c r="C57" s="15">
        <v>0</v>
      </c>
      <c r="D57" s="15">
        <v>39898.996</v>
      </c>
      <c r="E57" s="7"/>
      <c r="F57" s="7"/>
    </row>
    <row r="58" spans="1:6" ht="82.5" customHeight="1">
      <c r="A58" s="21" t="s">
        <v>69</v>
      </c>
      <c r="B58" s="16" t="s">
        <v>70</v>
      </c>
      <c r="C58" s="15">
        <v>37.727</v>
      </c>
      <c r="D58" s="15">
        <v>0</v>
      </c>
      <c r="E58" s="7">
        <f t="shared" si="0"/>
        <v>-37.727</v>
      </c>
      <c r="F58" s="7">
        <f t="shared" si="1"/>
        <v>0</v>
      </c>
    </row>
    <row r="59" spans="1:6" ht="50.25" customHeight="1">
      <c r="A59" s="22" t="s">
        <v>200</v>
      </c>
      <c r="B59" s="24" t="s">
        <v>209</v>
      </c>
      <c r="C59" s="15">
        <v>0</v>
      </c>
      <c r="D59" s="15">
        <v>45.11</v>
      </c>
      <c r="E59" s="7"/>
      <c r="F59" s="7"/>
    </row>
    <row r="60" spans="1:6" ht="34.5" customHeight="1">
      <c r="A60" s="28" t="s">
        <v>174</v>
      </c>
      <c r="B60" s="10" t="s">
        <v>71</v>
      </c>
      <c r="C60" s="15">
        <v>674.82</v>
      </c>
      <c r="D60" s="15">
        <v>0</v>
      </c>
      <c r="E60" s="7">
        <f aca="true" t="shared" si="2" ref="E60:E69">D60-C60</f>
        <v>-674.82</v>
      </c>
      <c r="F60" s="7">
        <f>D60/C60*100</f>
        <v>0</v>
      </c>
    </row>
    <row r="61" spans="1:6" ht="94.5">
      <c r="A61" s="21" t="s">
        <v>150</v>
      </c>
      <c r="B61" s="16" t="s">
        <v>151</v>
      </c>
      <c r="C61" s="15">
        <v>133.201</v>
      </c>
      <c r="D61" s="15">
        <v>0</v>
      </c>
      <c r="E61" s="7">
        <f t="shared" si="2"/>
        <v>-133.201</v>
      </c>
      <c r="F61" s="7"/>
    </row>
    <row r="62" spans="1:6" ht="155.25" customHeight="1">
      <c r="A62" s="21" t="s">
        <v>194</v>
      </c>
      <c r="B62" s="25" t="s">
        <v>195</v>
      </c>
      <c r="C62" s="15">
        <v>0</v>
      </c>
      <c r="D62" s="15">
        <v>2156.498</v>
      </c>
      <c r="E62" s="7"/>
      <c r="F62" s="7"/>
    </row>
    <row r="63" spans="1:6" ht="84.75" customHeight="1">
      <c r="A63" s="21" t="s">
        <v>152</v>
      </c>
      <c r="B63" s="16" t="s">
        <v>153</v>
      </c>
      <c r="C63" s="15">
        <v>441.011</v>
      </c>
      <c r="D63" s="15">
        <v>0</v>
      </c>
      <c r="E63" s="7">
        <f t="shared" si="2"/>
        <v>-441.011</v>
      </c>
      <c r="F63" s="7">
        <f>D63/C63*100</f>
        <v>0</v>
      </c>
    </row>
    <row r="64" spans="1:6" ht="80.25" customHeight="1">
      <c r="A64" s="19" t="s">
        <v>210</v>
      </c>
      <c r="B64" s="20" t="s">
        <v>211</v>
      </c>
      <c r="C64" s="15">
        <v>0</v>
      </c>
      <c r="D64" s="15">
        <v>10</v>
      </c>
      <c r="E64" s="7"/>
      <c r="F64" s="7"/>
    </row>
    <row r="65" spans="1:6" ht="31.5">
      <c r="A65" s="28" t="s">
        <v>196</v>
      </c>
      <c r="B65" s="5" t="s">
        <v>197</v>
      </c>
      <c r="C65" s="15">
        <v>0</v>
      </c>
      <c r="D65" s="15">
        <v>36610.958</v>
      </c>
      <c r="E65" s="7"/>
      <c r="F65" s="7"/>
    </row>
    <row r="66" spans="1:6" ht="27" customHeight="1">
      <c r="A66" s="28" t="s">
        <v>198</v>
      </c>
      <c r="B66" s="5" t="s">
        <v>199</v>
      </c>
      <c r="C66" s="15">
        <v>0</v>
      </c>
      <c r="D66" s="15">
        <v>768.204</v>
      </c>
      <c r="E66" s="7"/>
      <c r="F66" s="7"/>
    </row>
    <row r="67" spans="1:6" ht="49.5" customHeight="1">
      <c r="A67" s="28" t="s">
        <v>175</v>
      </c>
      <c r="B67" s="10" t="s">
        <v>124</v>
      </c>
      <c r="C67" s="15">
        <v>157.038</v>
      </c>
      <c r="D67" s="15">
        <v>0</v>
      </c>
      <c r="E67" s="7">
        <f t="shared" si="2"/>
        <v>-157.038</v>
      </c>
      <c r="F67" s="7">
        <f>D67/C67*100</f>
        <v>0</v>
      </c>
    </row>
    <row r="68" spans="1:6" ht="57" customHeight="1">
      <c r="A68" s="28" t="s">
        <v>154</v>
      </c>
      <c r="B68" s="5" t="s">
        <v>155</v>
      </c>
      <c r="C68" s="15">
        <v>2.872</v>
      </c>
      <c r="D68" s="15">
        <v>0</v>
      </c>
      <c r="E68" s="7">
        <f t="shared" si="2"/>
        <v>-2.872</v>
      </c>
      <c r="F68" s="7"/>
    </row>
    <row r="69" spans="1:6" ht="41.25" customHeight="1">
      <c r="A69" s="28" t="s">
        <v>172</v>
      </c>
      <c r="B69" s="5" t="s">
        <v>171</v>
      </c>
      <c r="C69" s="15">
        <v>63</v>
      </c>
      <c r="D69" s="15">
        <v>0</v>
      </c>
      <c r="E69" s="7">
        <f t="shared" si="2"/>
        <v>-63</v>
      </c>
      <c r="F69" s="7">
        <f>D69/C69*100</f>
        <v>0</v>
      </c>
    </row>
    <row r="70" spans="1:6" ht="143.25" customHeight="1">
      <c r="A70" s="28" t="s">
        <v>72</v>
      </c>
      <c r="B70" s="5" t="s">
        <v>73</v>
      </c>
      <c r="C70" s="15">
        <v>1068.757</v>
      </c>
      <c r="D70" s="15">
        <v>0</v>
      </c>
      <c r="E70" s="7">
        <f t="shared" si="0"/>
        <v>-1068.757</v>
      </c>
      <c r="F70" s="7">
        <f t="shared" si="1"/>
        <v>0</v>
      </c>
    </row>
    <row r="71" spans="1:6" ht="31.5">
      <c r="A71" s="28" t="s">
        <v>74</v>
      </c>
      <c r="B71" s="5" t="s">
        <v>75</v>
      </c>
      <c r="C71" s="15">
        <v>0.9</v>
      </c>
      <c r="D71" s="15">
        <v>0</v>
      </c>
      <c r="E71" s="7">
        <f t="shared" si="0"/>
        <v>-0.9</v>
      </c>
      <c r="F71" s="7">
        <f t="shared" si="1"/>
        <v>0</v>
      </c>
    </row>
    <row r="72" spans="1:6" ht="52.5" customHeight="1">
      <c r="A72" s="28" t="s">
        <v>76</v>
      </c>
      <c r="B72" s="5" t="s">
        <v>77</v>
      </c>
      <c r="C72" s="15">
        <v>395.498</v>
      </c>
      <c r="D72" s="15">
        <v>0</v>
      </c>
      <c r="E72" s="7">
        <f t="shared" si="0"/>
        <v>-395.498</v>
      </c>
      <c r="F72" s="7">
        <f t="shared" si="1"/>
        <v>0</v>
      </c>
    </row>
    <row r="73" spans="1:6" ht="84" customHeight="1">
      <c r="A73" s="28" t="s">
        <v>156</v>
      </c>
      <c r="B73" s="5" t="s">
        <v>157</v>
      </c>
      <c r="C73" s="15">
        <v>1684.258</v>
      </c>
      <c r="D73" s="15">
        <v>0</v>
      </c>
      <c r="E73" s="7">
        <f>D73-C73</f>
        <v>-1684.258</v>
      </c>
      <c r="F73" s="7">
        <f>D73/C73*100</f>
        <v>0</v>
      </c>
    </row>
    <row r="74" spans="1:6" ht="42" customHeight="1">
      <c r="A74" s="28" t="s">
        <v>78</v>
      </c>
      <c r="B74" s="5" t="s">
        <v>79</v>
      </c>
      <c r="C74" s="15">
        <v>57813.415</v>
      </c>
      <c r="D74" s="15">
        <v>0</v>
      </c>
      <c r="E74" s="7">
        <f t="shared" si="0"/>
        <v>-57813.415</v>
      </c>
      <c r="F74" s="7">
        <f t="shared" si="1"/>
        <v>0</v>
      </c>
    </row>
    <row r="75" spans="1:6" ht="57" customHeight="1">
      <c r="A75" s="28" t="s">
        <v>80</v>
      </c>
      <c r="B75" s="5" t="s">
        <v>81</v>
      </c>
      <c r="C75" s="15">
        <v>232.948</v>
      </c>
      <c r="D75" s="15">
        <v>0</v>
      </c>
      <c r="E75" s="7">
        <f t="shared" si="0"/>
        <v>-232.948</v>
      </c>
      <c r="F75" s="7">
        <f t="shared" si="1"/>
        <v>0</v>
      </c>
    </row>
    <row r="76" spans="1:6" ht="49.5" customHeight="1">
      <c r="A76" s="28" t="s">
        <v>82</v>
      </c>
      <c r="B76" s="5" t="s">
        <v>83</v>
      </c>
      <c r="C76" s="15">
        <v>15004.917</v>
      </c>
      <c r="D76" s="15">
        <v>0</v>
      </c>
      <c r="E76" s="7">
        <f t="shared" si="0"/>
        <v>-15004.917</v>
      </c>
      <c r="F76" s="7">
        <f t="shared" si="1"/>
        <v>0</v>
      </c>
    </row>
    <row r="77" spans="1:6" ht="42" customHeight="1">
      <c r="A77" s="28" t="s">
        <v>158</v>
      </c>
      <c r="B77" s="5" t="s">
        <v>159</v>
      </c>
      <c r="C77" s="15">
        <v>553.369</v>
      </c>
      <c r="D77" s="15">
        <v>0</v>
      </c>
      <c r="E77" s="7">
        <f>D77-C77</f>
        <v>-553.369</v>
      </c>
      <c r="F77" s="7">
        <f>D77/C77*100</f>
        <v>0</v>
      </c>
    </row>
    <row r="78" spans="1:6" ht="87" customHeight="1" hidden="1">
      <c r="A78" s="28" t="s">
        <v>84</v>
      </c>
      <c r="B78" s="5" t="s">
        <v>85</v>
      </c>
      <c r="C78" s="15">
        <v>0</v>
      </c>
      <c r="D78" s="15">
        <v>0</v>
      </c>
      <c r="E78" s="7">
        <f t="shared" si="0"/>
        <v>0</v>
      </c>
      <c r="F78" s="7"/>
    </row>
    <row r="79" spans="1:6" ht="46.5" customHeight="1" hidden="1">
      <c r="A79" s="28" t="s">
        <v>168</v>
      </c>
      <c r="B79" s="5" t="s">
        <v>167</v>
      </c>
      <c r="C79" s="15">
        <v>0</v>
      </c>
      <c r="D79" s="15">
        <v>0</v>
      </c>
      <c r="E79" s="7">
        <f>D79-C79</f>
        <v>0</v>
      </c>
      <c r="F79" s="7"/>
    </row>
    <row r="80" spans="1:6" ht="31.5" customHeight="1">
      <c r="A80" s="28" t="s">
        <v>160</v>
      </c>
      <c r="B80" s="5" t="s">
        <v>161</v>
      </c>
      <c r="C80" s="15">
        <v>1679.895</v>
      </c>
      <c r="D80" s="15">
        <v>0</v>
      </c>
      <c r="E80" s="7">
        <f>D80-C80</f>
        <v>-1679.895</v>
      </c>
      <c r="F80" s="7">
        <f>D80/C80*100</f>
        <v>0</v>
      </c>
    </row>
    <row r="81" spans="1:6" ht="99" customHeight="1">
      <c r="A81" s="28" t="s">
        <v>86</v>
      </c>
      <c r="B81" s="5" t="s">
        <v>87</v>
      </c>
      <c r="C81" s="15">
        <v>502.272</v>
      </c>
      <c r="D81" s="15">
        <v>0</v>
      </c>
      <c r="E81" s="7">
        <f t="shared" si="0"/>
        <v>-502.272</v>
      </c>
      <c r="F81" s="7">
        <f t="shared" si="1"/>
        <v>0</v>
      </c>
    </row>
    <row r="82" spans="1:6" ht="34.5" customHeight="1">
      <c r="A82" s="28" t="s">
        <v>88</v>
      </c>
      <c r="B82" s="5" t="s">
        <v>89</v>
      </c>
      <c r="C82" s="15">
        <v>6075.309</v>
      </c>
      <c r="D82" s="15">
        <v>0</v>
      </c>
      <c r="E82" s="7">
        <f t="shared" si="0"/>
        <v>-6075.309</v>
      </c>
      <c r="F82" s="7">
        <f t="shared" si="1"/>
        <v>0</v>
      </c>
    </row>
    <row r="83" spans="1:6" ht="31.5">
      <c r="A83" s="28" t="s">
        <v>90</v>
      </c>
      <c r="B83" s="5" t="s">
        <v>91</v>
      </c>
      <c r="C83" s="15">
        <f>C84+C85+C86</f>
        <v>3057.7360000000003</v>
      </c>
      <c r="D83" s="15">
        <f>D84+D85+D86</f>
        <v>777.573</v>
      </c>
      <c r="E83" s="7">
        <f t="shared" si="0"/>
        <v>-2280.1630000000005</v>
      </c>
      <c r="F83" s="7"/>
    </row>
    <row r="84" spans="1:6" ht="31.5">
      <c r="A84" s="28" t="s">
        <v>92</v>
      </c>
      <c r="B84" s="5" t="s">
        <v>93</v>
      </c>
      <c r="C84" s="15">
        <v>565.085</v>
      </c>
      <c r="D84" s="15">
        <v>-728.923</v>
      </c>
      <c r="E84" s="7">
        <f t="shared" si="0"/>
        <v>-1294.008</v>
      </c>
      <c r="F84" s="7"/>
    </row>
    <row r="85" spans="1:6" ht="31.5">
      <c r="A85" s="28" t="s">
        <v>94</v>
      </c>
      <c r="B85" s="5" t="s">
        <v>95</v>
      </c>
      <c r="C85" s="15">
        <v>2446.619</v>
      </c>
      <c r="D85" s="15">
        <v>1490.231</v>
      </c>
      <c r="E85" s="7">
        <f t="shared" si="0"/>
        <v>-956.3880000000001</v>
      </c>
      <c r="F85" s="7"/>
    </row>
    <row r="86" spans="1:6" ht="20.25" customHeight="1">
      <c r="A86" s="28" t="s">
        <v>162</v>
      </c>
      <c r="B86" s="5" t="s">
        <v>163</v>
      </c>
      <c r="C86" s="15">
        <v>46.032</v>
      </c>
      <c r="D86" s="15">
        <v>16.265</v>
      </c>
      <c r="E86" s="7">
        <f>D86-C86</f>
        <v>-29.766999999999996</v>
      </c>
      <c r="F86" s="7"/>
    </row>
    <row r="87" spans="1:6" ht="28.5" customHeight="1">
      <c r="A87" s="44" t="s">
        <v>96</v>
      </c>
      <c r="B87" s="41" t="s">
        <v>97</v>
      </c>
      <c r="C87" s="43">
        <f>C88+C98+C103+C104+C108+C112</f>
        <v>6780421.800000001</v>
      </c>
      <c r="D87" s="43">
        <f>D88+D98+D103+D104+D108+D112</f>
        <v>8937262.7</v>
      </c>
      <c r="E87" s="43">
        <f aca="true" t="shared" si="3" ref="E87:E113">D87-C87</f>
        <v>2156840.8999999985</v>
      </c>
      <c r="F87" s="43">
        <f aca="true" t="shared" si="4" ref="F87:F113">D87/C87*100</f>
        <v>131.80983371860432</v>
      </c>
    </row>
    <row r="88" spans="1:6" ht="47.25">
      <c r="A88" s="28" t="s">
        <v>98</v>
      </c>
      <c r="B88" s="5" t="s">
        <v>99</v>
      </c>
      <c r="C88" s="7">
        <f>C89+C95+C96+C97</f>
        <v>6501348.8</v>
      </c>
      <c r="D88" s="7">
        <f>D89+D95+D96+D97</f>
        <v>8798285</v>
      </c>
      <c r="E88" s="7">
        <f t="shared" si="3"/>
        <v>2296936.2</v>
      </c>
      <c r="F88" s="7">
        <f t="shared" si="4"/>
        <v>135.33014872236976</v>
      </c>
    </row>
    <row r="89" spans="1:6" ht="31.5">
      <c r="A89" s="28" t="s">
        <v>100</v>
      </c>
      <c r="B89" s="5" t="s">
        <v>176</v>
      </c>
      <c r="C89" s="7">
        <f>SUM(C90:C94)</f>
        <v>5102913</v>
      </c>
      <c r="D89" s="7">
        <f>SUM(D90:D94)</f>
        <v>5991701.5</v>
      </c>
      <c r="E89" s="7">
        <f t="shared" si="3"/>
        <v>888788.5</v>
      </c>
      <c r="F89" s="7">
        <f t="shared" si="4"/>
        <v>117.41727715130554</v>
      </c>
    </row>
    <row r="90" spans="1:6" ht="31.5" customHeight="1">
      <c r="A90" s="28" t="s">
        <v>101</v>
      </c>
      <c r="B90" s="5" t="s">
        <v>177</v>
      </c>
      <c r="C90" s="7">
        <v>4934181</v>
      </c>
      <c r="D90" s="7">
        <v>5468400</v>
      </c>
      <c r="E90" s="7">
        <f t="shared" si="3"/>
        <v>534219</v>
      </c>
      <c r="F90" s="7">
        <f t="shared" si="4"/>
        <v>110.82690318818868</v>
      </c>
    </row>
    <row r="91" spans="1:6" ht="48.75" customHeight="1">
      <c r="A91" s="28" t="s">
        <v>102</v>
      </c>
      <c r="B91" s="5" t="s">
        <v>178</v>
      </c>
      <c r="C91" s="7">
        <v>0</v>
      </c>
      <c r="D91" s="7">
        <v>129660</v>
      </c>
      <c r="E91" s="7">
        <f t="shared" si="3"/>
        <v>129660</v>
      </c>
      <c r="F91" s="7"/>
    </row>
    <row r="92" spans="1:6" ht="34.5" customHeight="1">
      <c r="A92" s="28" t="s">
        <v>127</v>
      </c>
      <c r="B92" s="5" t="s">
        <v>179</v>
      </c>
      <c r="C92" s="7">
        <v>168732</v>
      </c>
      <c r="D92" s="7">
        <v>285756</v>
      </c>
      <c r="E92" s="7">
        <f t="shared" si="3"/>
        <v>117024</v>
      </c>
      <c r="F92" s="7">
        <f t="shared" si="4"/>
        <v>169.3549534172534</v>
      </c>
    </row>
    <row r="93" spans="1:6" ht="126">
      <c r="A93" s="28" t="s">
        <v>212</v>
      </c>
      <c r="B93" s="5" t="s">
        <v>213</v>
      </c>
      <c r="C93" s="7"/>
      <c r="D93" s="26">
        <v>88000</v>
      </c>
      <c r="E93" s="7">
        <f t="shared" si="3"/>
        <v>88000</v>
      </c>
      <c r="F93" s="7"/>
    </row>
    <row r="94" spans="1:6" ht="141.75">
      <c r="A94" s="28" t="s">
        <v>214</v>
      </c>
      <c r="B94" s="5" t="s">
        <v>215</v>
      </c>
      <c r="C94" s="7"/>
      <c r="D94" s="26">
        <v>19885.5</v>
      </c>
      <c r="E94" s="7">
        <f t="shared" si="3"/>
        <v>19885.5</v>
      </c>
      <c r="F94" s="7"/>
    </row>
    <row r="95" spans="1:6" ht="42" customHeight="1">
      <c r="A95" s="28" t="s">
        <v>103</v>
      </c>
      <c r="B95" s="5" t="s">
        <v>180</v>
      </c>
      <c r="C95" s="7">
        <v>548939.7</v>
      </c>
      <c r="D95" s="7">
        <v>1789783.3</v>
      </c>
      <c r="E95" s="7">
        <f t="shared" si="3"/>
        <v>1240843.6</v>
      </c>
      <c r="F95" s="7">
        <f t="shared" si="4"/>
        <v>326.0436984244353</v>
      </c>
    </row>
    <row r="96" spans="1:6" ht="31.5">
      <c r="A96" s="28" t="s">
        <v>104</v>
      </c>
      <c r="B96" s="5" t="s">
        <v>181</v>
      </c>
      <c r="C96" s="7">
        <v>671565.8</v>
      </c>
      <c r="D96" s="7">
        <v>734912.4</v>
      </c>
      <c r="E96" s="7">
        <f t="shared" si="3"/>
        <v>63346.59999999998</v>
      </c>
      <c r="F96" s="7">
        <f t="shared" si="4"/>
        <v>109.43267212237431</v>
      </c>
    </row>
    <row r="97" spans="1:6" ht="30.75" customHeight="1">
      <c r="A97" s="28" t="s">
        <v>105</v>
      </c>
      <c r="B97" s="5" t="s">
        <v>182</v>
      </c>
      <c r="C97" s="7">
        <v>177930.3</v>
      </c>
      <c r="D97" s="7">
        <v>281887.8</v>
      </c>
      <c r="E97" s="7">
        <f t="shared" si="3"/>
        <v>103957.5</v>
      </c>
      <c r="F97" s="7">
        <f t="shared" si="4"/>
        <v>158.42596792114665</v>
      </c>
    </row>
    <row r="98" spans="1:6" ht="47.25">
      <c r="A98" s="28" t="s">
        <v>106</v>
      </c>
      <c r="B98" s="5" t="s">
        <v>107</v>
      </c>
      <c r="C98" s="7">
        <f>C99</f>
        <v>21081.9</v>
      </c>
      <c r="D98" s="7">
        <f>D99</f>
        <v>16341.5</v>
      </c>
      <c r="E98" s="7">
        <f t="shared" si="3"/>
        <v>-4740.4000000000015</v>
      </c>
      <c r="F98" s="7">
        <f t="shared" si="4"/>
        <v>77.5143606600923</v>
      </c>
    </row>
    <row r="99" spans="1:6" ht="47.25">
      <c r="A99" s="28" t="s">
        <v>108</v>
      </c>
      <c r="B99" s="5" t="s">
        <v>183</v>
      </c>
      <c r="C99" s="7">
        <f>SUM(C100:C102)</f>
        <v>21081.9</v>
      </c>
      <c r="D99" s="7">
        <f>SUM(D100:D102)</f>
        <v>16341.5</v>
      </c>
      <c r="E99" s="7">
        <f t="shared" si="3"/>
        <v>-4740.4000000000015</v>
      </c>
      <c r="F99" s="7">
        <f t="shared" si="4"/>
        <v>77.5143606600923</v>
      </c>
    </row>
    <row r="100" spans="1:6" ht="63">
      <c r="A100" s="28" t="s">
        <v>109</v>
      </c>
      <c r="B100" s="5" t="s">
        <v>184</v>
      </c>
      <c r="C100" s="7">
        <v>11300</v>
      </c>
      <c r="D100" s="7">
        <v>-184.7</v>
      </c>
      <c r="E100" s="7">
        <f t="shared" si="3"/>
        <v>-11484.7</v>
      </c>
      <c r="F100" s="7">
        <f t="shared" si="4"/>
        <v>-1.6345132743362831</v>
      </c>
    </row>
    <row r="101" spans="1:6" ht="94.5">
      <c r="A101" s="28" t="s">
        <v>216</v>
      </c>
      <c r="B101" s="5" t="s">
        <v>217</v>
      </c>
      <c r="C101" s="7">
        <v>0</v>
      </c>
      <c r="D101" s="7">
        <v>0</v>
      </c>
      <c r="E101" s="7">
        <f t="shared" si="3"/>
        <v>0</v>
      </c>
      <c r="F101" s="7"/>
    </row>
    <row r="102" spans="1:6" ht="141.75">
      <c r="A102" s="28" t="s">
        <v>218</v>
      </c>
      <c r="B102" s="5" t="s">
        <v>219</v>
      </c>
      <c r="C102" s="7">
        <v>9781.9</v>
      </c>
      <c r="D102" s="7">
        <v>16526.2</v>
      </c>
      <c r="E102" s="7">
        <f t="shared" si="3"/>
        <v>6744.300000000001</v>
      </c>
      <c r="F102" s="7">
        <f t="shared" si="4"/>
        <v>168.94672814074977</v>
      </c>
    </row>
    <row r="103" spans="1:6" ht="31.5">
      <c r="A103" s="28" t="s">
        <v>170</v>
      </c>
      <c r="B103" s="5" t="s">
        <v>169</v>
      </c>
      <c r="C103" s="7">
        <v>1000</v>
      </c>
      <c r="D103" s="7">
        <v>11436.2</v>
      </c>
      <c r="E103" s="7">
        <f t="shared" si="3"/>
        <v>10436.2</v>
      </c>
      <c r="F103" s="7">
        <f t="shared" si="4"/>
        <v>1143.6200000000001</v>
      </c>
    </row>
    <row r="104" spans="1:6" ht="15.75">
      <c r="A104" s="28" t="s">
        <v>110</v>
      </c>
      <c r="B104" s="5" t="s">
        <v>111</v>
      </c>
      <c r="C104" s="7">
        <f>SUM(C105:C107)</f>
        <v>5240.200000000001</v>
      </c>
      <c r="D104" s="7">
        <f>SUM(D105:D107)</f>
        <v>5584</v>
      </c>
      <c r="E104" s="7">
        <f t="shared" si="3"/>
        <v>343.7999999999993</v>
      </c>
      <c r="F104" s="7">
        <f t="shared" si="4"/>
        <v>106.56081828937825</v>
      </c>
    </row>
    <row r="105" spans="1:6" ht="31.5">
      <c r="A105" s="28" t="s">
        <v>112</v>
      </c>
      <c r="B105" s="5" t="s">
        <v>192</v>
      </c>
      <c r="C105" s="7">
        <v>5043.6</v>
      </c>
      <c r="D105" s="7">
        <v>4150</v>
      </c>
      <c r="E105" s="7">
        <f t="shared" si="3"/>
        <v>-893.6000000000004</v>
      </c>
      <c r="F105" s="7">
        <f t="shared" si="4"/>
        <v>82.2824966293917</v>
      </c>
    </row>
    <row r="106" spans="1:6" ht="31.5">
      <c r="A106" s="27" t="s">
        <v>220</v>
      </c>
      <c r="B106" s="5" t="s">
        <v>221</v>
      </c>
      <c r="C106" s="7">
        <v>116</v>
      </c>
      <c r="D106" s="7">
        <v>374.9</v>
      </c>
      <c r="E106" s="7">
        <f t="shared" si="3"/>
        <v>258.9</v>
      </c>
      <c r="F106" s="7">
        <f t="shared" si="4"/>
        <v>323.1896551724138</v>
      </c>
    </row>
    <row r="107" spans="1:6" ht="31.5">
      <c r="A107" s="27" t="s">
        <v>222</v>
      </c>
      <c r="B107" s="5" t="s">
        <v>223</v>
      </c>
      <c r="C107" s="7">
        <v>80.6</v>
      </c>
      <c r="D107" s="7">
        <v>1059.1</v>
      </c>
      <c r="E107" s="7">
        <f t="shared" si="3"/>
        <v>978.4999999999999</v>
      </c>
      <c r="F107" s="7">
        <f t="shared" si="4"/>
        <v>1314.0198511166252</v>
      </c>
    </row>
    <row r="108" spans="1:6" ht="126">
      <c r="A108" s="28" t="s">
        <v>113</v>
      </c>
      <c r="B108" s="5" t="s">
        <v>114</v>
      </c>
      <c r="C108" s="7">
        <f>SUM(C109:C111)</f>
        <v>359855.19999999995</v>
      </c>
      <c r="D108" s="7">
        <f>SUM(D109:D111)</f>
        <v>142029</v>
      </c>
      <c r="E108" s="7">
        <f t="shared" si="3"/>
        <v>-217826.19999999995</v>
      </c>
      <c r="F108" s="7">
        <f t="shared" si="4"/>
        <v>39.46837505752314</v>
      </c>
    </row>
    <row r="109" spans="1:6" ht="110.25">
      <c r="A109" s="28" t="s">
        <v>185</v>
      </c>
      <c r="B109" s="3" t="s">
        <v>186</v>
      </c>
      <c r="C109" s="7">
        <v>357713</v>
      </c>
      <c r="D109" s="7">
        <v>114264.5</v>
      </c>
      <c r="E109" s="7">
        <f t="shared" si="3"/>
        <v>-243448.5</v>
      </c>
      <c r="F109" s="7">
        <f t="shared" si="4"/>
        <v>31.943066089295048</v>
      </c>
    </row>
    <row r="110" spans="1:6" ht="94.5">
      <c r="A110" s="28" t="s">
        <v>187</v>
      </c>
      <c r="B110" s="3" t="s">
        <v>188</v>
      </c>
      <c r="C110" s="7">
        <v>61.1</v>
      </c>
      <c r="D110" s="7">
        <v>837.2</v>
      </c>
      <c r="E110" s="7">
        <f t="shared" si="3"/>
        <v>776.1</v>
      </c>
      <c r="F110" s="7">
        <f t="shared" si="4"/>
        <v>1370.212765957447</v>
      </c>
    </row>
    <row r="111" spans="1:6" ht="110.25">
      <c r="A111" s="28" t="s">
        <v>189</v>
      </c>
      <c r="B111" s="3" t="s">
        <v>190</v>
      </c>
      <c r="C111" s="7">
        <v>2081.1</v>
      </c>
      <c r="D111" s="7">
        <v>26927.3</v>
      </c>
      <c r="E111" s="7">
        <f t="shared" si="3"/>
        <v>24846.2</v>
      </c>
      <c r="F111" s="7">
        <f t="shared" si="4"/>
        <v>1293.8974580750564</v>
      </c>
    </row>
    <row r="112" spans="1:6" ht="63">
      <c r="A112" s="28" t="s">
        <v>115</v>
      </c>
      <c r="B112" s="5" t="s">
        <v>116</v>
      </c>
      <c r="C112" s="7">
        <f>C113</f>
        <v>-108104.3</v>
      </c>
      <c r="D112" s="7">
        <f>D113</f>
        <v>-36413</v>
      </c>
      <c r="E112" s="7">
        <f t="shared" si="3"/>
        <v>71691.3</v>
      </c>
      <c r="F112" s="7">
        <f t="shared" si="4"/>
        <v>33.68321149112477</v>
      </c>
    </row>
    <row r="113" spans="1:6" ht="63">
      <c r="A113" s="28" t="s">
        <v>117</v>
      </c>
      <c r="B113" s="5" t="s">
        <v>191</v>
      </c>
      <c r="C113" s="7">
        <v>-108104.3</v>
      </c>
      <c r="D113" s="7">
        <v>-36413</v>
      </c>
      <c r="E113" s="7">
        <f t="shared" si="3"/>
        <v>71691.3</v>
      </c>
      <c r="F113" s="7">
        <f t="shared" si="4"/>
        <v>33.68321149112477</v>
      </c>
    </row>
  </sheetData>
  <sheetProtection/>
  <mergeCells count="6">
    <mergeCell ref="A3:A4"/>
    <mergeCell ref="E3:F3"/>
    <mergeCell ref="A1:F1"/>
    <mergeCell ref="B3:B4"/>
    <mergeCell ref="C3:C4"/>
    <mergeCell ref="D3:D4"/>
  </mergeCells>
  <printOptions/>
  <pageMargins left="0.2755905511811024" right="0" top="0.5511811023622047" bottom="0.2755905511811024" header="0.15748031496062992" footer="0.15748031496062992"/>
  <pageSetup fitToHeight="0" fitToWidth="1" orientation="portrait" paperSize="9" scale="6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Lunina</dc:creator>
  <cp:keywords/>
  <dc:description/>
  <cp:lastModifiedBy>Peteneva</cp:lastModifiedBy>
  <cp:lastPrinted>2020-09-23T10:07:37Z</cp:lastPrinted>
  <dcterms:created xsi:type="dcterms:W3CDTF">2016-04-25T02:35:52Z</dcterms:created>
  <dcterms:modified xsi:type="dcterms:W3CDTF">2020-09-23T10:30:03Z</dcterms:modified>
  <cp:category/>
  <cp:version/>
  <cp:contentType/>
  <cp:contentStatus/>
</cp:coreProperties>
</file>