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Доходы рес.бюджета" sheetId="1" r:id="rId1"/>
  </sheets>
  <externalReferences>
    <externalReference r:id="rId4"/>
  </externalReference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<sst xmlns="http://schemas.openxmlformats.org/spreadsheetml/2006/main" count="173" uniqueCount="173">
  <si>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</si>
  <si>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</si>
  <si>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</si>
  <si>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</si>
  <si>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</si>
  <si>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</si>
  <si>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</si>
  <si>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</si>
  <si>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</si>
  <si>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</si>
  <si>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</si>
  <si>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</si>
  <si>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</si>
  <si>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</si>
  <si>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</si>
  <si>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</si>
  <si>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</si>
  <si>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</si>
  <si>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</si>
  <si>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</si>
  <si>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</si>
  <si>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</si>
  <si>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</si>
  <si>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</si>
  <si>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</si>
  <si>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</si>
  <si>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</si>
  <si>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</si>
  <si>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</si>
  <si>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</si>
  <si>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</si>
  <si>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</si>
  <si>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</si>
  <si>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</si>
  <si>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</si>
  <si>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</si>
  <si>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</si>
  <si>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</si>
  <si>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</si>
  <si>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</si>
  <si>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</si>
  <si>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</si>
  <si>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</si>
  <si>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</si>
  <si>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</si>
  <si>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</si>
  <si>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</si>
  <si>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</si>
  <si>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</si>
  <si>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</si>
  <si>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</si>
  <si>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</si>
  <si>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</si>
  <si>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</si>
  <si>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</si>
  <si>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</si>
  <si>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</si>
  <si>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</si>
  <si>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</si>
  <si>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</si>
  <si>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</si>
  <si>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</si>
  <si>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</si>
  <si>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</si>
  <si>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</si>
  <si>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</si>
  <si>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</si>
  <si>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00011602000000000140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</si>
  <si>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</si>
  <si>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</si>
  <si>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</si>
  <si>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</si>
  <si>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</si>
  <si>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</si>
  <si>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</si>
  <si>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</si>
  <si>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</si>
  <si>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</si>
  <si>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</si>
  <si>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</si>
  <si>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</si>
  <si>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</si>
  <si>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</si>
  <si>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</si>
  <si>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</si>
  <si>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</si>
  <si>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</si>
  <si>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</si>
  <si>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</si>
  <si>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</si>
  <si>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</si>
  <si>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</si>
  <si>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</si>
  <si>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</si>
  <si>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</si>
  <si>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</si>
  <si>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</si>
  <si>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</si>
  <si>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</si>
  <si>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</si>
  <si>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</si>
  <si>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</si>
  <si>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</si>
  <si>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</si>
  <si>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</si>
  <si>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</si>
  <si>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</si>
  <si>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</si>
  <si>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</si>
  <si>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</si>
  <si>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</si>
  <si>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</si>
  <si>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</si>
  <si>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00011603000000000140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</si>
  <si>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</si>
  <si>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</si>
  <si>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</si>
  <si>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</si>
  <si>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</si>
  <si>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</si>
  <si>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</si>
  <si>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</si>
  <si>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</si>
  <si>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</si>
  <si>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</si>
  <si>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</si>
  <si>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</si>
  <si>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</si>
  <si>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</si>
  <si>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</si>
  <si>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</si>
  <si>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</si>
  <si>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</si>
  <si>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</si>
  <si>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</si>
  <si>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</si>
  <si>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</si>
  <si>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Утверждено на 2020 год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</si>
  <si>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</si>
  <si>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</si>
  <si>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</si>
  <si>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</si>
  <si>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</si>
  <si>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</si>
  <si>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00011610000000000140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</si>
  <si>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</si>
  <si>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</si>
  <si>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</si>
  <si>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</si>
  <si>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</si>
  <si>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</si>
  <si>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</si>
  <si>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00021800000020000150</t>
  </si>
  <si>
    <t>Платежи, уплачиваемые в целях возмещения вреда</t>
  </si>
  <si>
    <t>00011611000000000140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</si>
  <si>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</si>
  <si>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</si>
  <si>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00010901000000000110</t>
  </si>
  <si>
    <t>00010906000020000110</t>
  </si>
  <si>
    <t>Исполнено на 01.07.2020 года</t>
  </si>
  <si>
    <t>Налоги на имущество</t>
  </si>
  <si>
    <t>00010904000000000110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</si>
  <si>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</si>
  <si>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</si>
  <si>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</si>
  <si>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</si>
  <si>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</si>
  <si>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00011602000020000140</t>
  </si>
  <si>
    <t>Дотации бюджетам на поддержку мер по обеспечению сбалансированности бюджетов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</si>
  <si>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00020215832000000150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</si>
  <si>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</si>
  <si>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00020215853000000150</t>
  </si>
  <si>
    <t>Сведения об исполнении республиканского бюджета Республики Алтай за  полугодие 2020 года по доходам в разрезе видов доходов  в сравнении с запланированными значениями на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</si>
</sst>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9D9D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center" vertical="top" shrinkToFit="1"/>
      <protection/>
    </xf>
    <xf numFmtId="0" fontId="32" fillId="20" borderId="2">
      <alignment horizontal="left" vertical="top" wrapText="1"/>
      <protection/>
    </xf>
    <xf numFmtId="49" fontId="32" fillId="20" borderId="1">
      <alignment horizontal="center" vertical="top" shrinkToFit="1"/>
      <protection/>
    </xf>
    <xf numFmtId="0" fontId="32" fillId="20" borderId="2">
      <alignment horizontal="left" vertical="top" wrapText="1"/>
      <protection/>
    </xf>
    <xf numFmtId="0" fontId="6" fillId="0" borderId="3">
      <alignment horizontal="center" vertical="top" wrapText="1"/>
      <protection/>
    </xf>
    <xf numFmtId="0" fontId="6" fillId="0" borderId="4">
      <alignment horizontal="center" vertical="top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5" applyNumberFormat="0" applyAlignment="0" applyProtection="0"/>
    <xf numFmtId="0" fontId="34" fillId="28" borderId="6" applyNumberFormat="0" applyAlignment="0" applyProtection="0"/>
    <xf numFmtId="0" fontId="35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49" fillId="0" borderId="14" xfId="0" applyFont="1" applyFill="1" applyBorder="1" applyAlignment="1">
      <alignment horizontal="justify" vertical="top" wrapText="1"/>
    </xf>
    <xf numFmtId="187" fontId="3" fillId="0" borderId="14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4" xfId="103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9" fillId="34" borderId="14" xfId="36" applyNumberFormat="1" applyFont="1" applyFill="1" applyBorder="1" applyProtection="1" quotePrefix="1">
      <alignment horizontal="left" vertical="top" wrapText="1"/>
      <protection/>
    </xf>
    <xf numFmtId="49" fontId="49" fillId="34" borderId="14" xfId="35" applyNumberFormat="1" applyFont="1" applyFill="1" applyBorder="1" applyAlignment="1" applyProtection="1">
      <alignment horizontal="center" vertical="center" shrinkToFit="1"/>
      <protection/>
    </xf>
    <xf numFmtId="0" fontId="49" fillId="34" borderId="16" xfId="36" applyNumberFormat="1" applyFont="1" applyFill="1" applyBorder="1" applyProtection="1" quotePrefix="1">
      <alignment horizontal="left" vertical="top" wrapText="1"/>
      <protection/>
    </xf>
    <xf numFmtId="49" fontId="49" fillId="34" borderId="1" xfId="35" applyNumberFormat="1" applyFont="1" applyFill="1" applyAlignment="1" applyProtection="1">
      <alignment horizontal="center" vertical="center" shrinkToFit="1"/>
      <protection/>
    </xf>
    <xf numFmtId="0" fontId="49" fillId="34" borderId="2" xfId="36" applyNumberFormat="1" applyFont="1" applyFill="1" applyProtection="1" quotePrefix="1">
      <alignment horizontal="left" vertical="top" wrapText="1"/>
      <protection/>
    </xf>
    <xf numFmtId="0" fontId="50" fillId="34" borderId="14" xfId="0" applyFont="1" applyFill="1" applyBorder="1" applyAlignment="1">
      <alignment horizontal="left" vertical="top" wrapText="1"/>
    </xf>
    <xf numFmtId="0" fontId="50" fillId="34" borderId="14" xfId="0" applyFont="1" applyFill="1" applyBorder="1" applyAlignment="1">
      <alignment horizontal="center" vertical="center" wrapText="1"/>
    </xf>
    <xf numFmtId="180" fontId="51" fillId="0" borderId="14" xfId="103" applyNumberFormat="1" applyFont="1" applyBorder="1" applyAlignment="1">
      <alignment horizontal="center" vertical="center"/>
    </xf>
    <xf numFmtId="187" fontId="7" fillId="34" borderId="14" xfId="0" applyNumberFormat="1" applyFont="1" applyFill="1" applyBorder="1" applyAlignment="1">
      <alignment horizontal="center" vertical="center"/>
    </xf>
    <xf numFmtId="188" fontId="7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center" vertical="center" wrapText="1"/>
    </xf>
    <xf numFmtId="180" fontId="52" fillId="0" borderId="14" xfId="103" applyNumberFormat="1" applyFont="1" applyBorder="1" applyAlignment="1">
      <alignment horizontal="center" vertical="center"/>
    </xf>
    <xf numFmtId="187" fontId="3" fillId="34" borderId="14" xfId="0" applyNumberFormat="1" applyFont="1" applyFill="1" applyBorder="1" applyAlignment="1">
      <alignment horizontal="center" vertical="center"/>
    </xf>
    <xf numFmtId="188" fontId="3" fillId="34" borderId="14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left" vertical="top" wrapText="1"/>
    </xf>
    <xf numFmtId="0" fontId="52" fillId="34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" fillId="0" borderId="14" xfId="37" applyNumberFormat="1" applyFont="1" applyFill="1" applyBorder="1" applyAlignment="1" applyProtection="1">
      <alignment horizontal="center" vertical="top" wrapText="1"/>
      <protection/>
    </xf>
    <xf numFmtId="0" fontId="3" fillId="0" borderId="14" xfId="37" applyNumberFormat="1" applyFont="1" applyFill="1" applyBorder="1" applyAlignment="1">
      <alignment horizontal="center" vertical="top" wrapText="1"/>
      <protection/>
    </xf>
    <xf numFmtId="49" fontId="3" fillId="0" borderId="14" xfId="38" applyNumberFormat="1" applyFont="1" applyFill="1" applyBorder="1" applyAlignment="1" applyProtection="1">
      <alignment horizontal="center" vertical="center" wrapText="1"/>
      <protection/>
    </xf>
    <xf numFmtId="49" fontId="3" fillId="0" borderId="14" xfId="38" applyNumberFormat="1" applyFont="1" applyFill="1" applyBorder="1" applyAlignment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3" xfId="33"/>
    <cellStyle name="ex74" xfId="34"/>
    <cellStyle name="ex75" xfId="35"/>
    <cellStyle name="ex76" xfId="36"/>
    <cellStyle name="xl28" xfId="37"/>
    <cellStyle name="xl4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8" xfId="67"/>
    <cellStyle name="Обычный 2 19" xfId="68"/>
    <cellStyle name="Обычный 2 2" xfId="69"/>
    <cellStyle name="Обычный 2 20" xfId="70"/>
    <cellStyle name="Обычный 2 21" xfId="71"/>
    <cellStyle name="Обычный 2 22" xfId="72"/>
    <cellStyle name="Обычный 2 23" xfId="73"/>
    <cellStyle name="Обычный 2 24" xfId="74"/>
    <cellStyle name="Обычный 2 25" xfId="75"/>
    <cellStyle name="Обычный 2 26" xfId="76"/>
    <cellStyle name="Обычный 2 27" xfId="77"/>
    <cellStyle name="Обычный 2 28" xfId="78"/>
    <cellStyle name="Обычный 2 29" xfId="79"/>
    <cellStyle name="Обычный 2 3" xfId="80"/>
    <cellStyle name="Обычный 2 30" xfId="81"/>
    <cellStyle name="Обычный 2 31" xfId="82"/>
    <cellStyle name="Обычный 2 32" xfId="83"/>
    <cellStyle name="Обычный 2 33" xfId="84"/>
    <cellStyle name="Обычный 2 34" xfId="85"/>
    <cellStyle name="Обычный 2 35" xfId="86"/>
    <cellStyle name="Обычный 2 36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3" xfId="94"/>
    <cellStyle name="Обычный 4" xfId="95"/>
    <cellStyle name="Обычный 5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10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0;&#1088;&#1086;&#1074;&#1072;&#1085;&#1080;&#1077;%20&#1076;&#1086;&#1093;&#1086;&#1076;&#1086;&#1074;\&#1054;&#1058;&#1044;&#1045;&#1051;\&#1054;&#1058;&#1050;&#1056;&#1067;&#1058;&#1067;&#1049;%20&#1041;&#1070;&#1044;&#1046;&#1045;&#1058;\2020%20&#1075;&#1086;&#1076;\1%20&#1087;&#1086;&#1083;&#1091;&#1075;&#1086;&#1076;&#1080;&#1077;\&#1092;.%203.7_&#1076;&#1086;&#1093;&#1086;&#1076;&#1099;%20&#1074;%20&#1056;&#1041;%20&#1056;&#1040;%20&#1079;&#1072;%201%20&#1087;&#1086;&#1083;&#1091;&#1075;&#1086;&#1076;&#1080;&#1077;%202020%20&#1074;%20&#1089;&#1088;&#1072;&#1074;&#1085;&#1077;&#1085;&#1080;&#1080;%20&#1089;%201%20&#1087;&#1086;&#1083;&#1091;&#1075;&#1086;&#1076;&#1080;&#1077;&#108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доходов рес.бюджета"/>
    </sheetNames>
    <sheetDataSet>
      <sheetData sheetId="0">
        <row r="23">
          <cell r="D23">
            <v>4</v>
          </cell>
        </row>
        <row r="47">
          <cell r="E47">
            <v>93.4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22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43" t="s">
        <v>172</v>
      </c>
      <c r="B1" s="44"/>
      <c r="C1" s="44"/>
      <c r="D1" s="44"/>
      <c r="E1" s="44"/>
      <c r="F1" s="44"/>
    </row>
    <row r="3" spans="2:6" ht="15.75">
      <c r="B3" s="2"/>
      <c r="D3" s="16"/>
      <c r="F3" s="21" t="s">
        <v>97</v>
      </c>
    </row>
    <row r="4" spans="1:6" s="2" customFormat="1" ht="31.5" customHeight="1">
      <c r="A4" s="45" t="s">
        <v>98</v>
      </c>
      <c r="B4" s="47" t="s">
        <v>99</v>
      </c>
      <c r="C4" s="49" t="s">
        <v>137</v>
      </c>
      <c r="D4" s="49" t="s">
        <v>159</v>
      </c>
      <c r="E4" s="51" t="s">
        <v>100</v>
      </c>
      <c r="F4" s="52"/>
    </row>
    <row r="5" spans="1:6" s="2" customFormat="1" ht="47.25">
      <c r="A5" s="46"/>
      <c r="B5" s="48"/>
      <c r="C5" s="50"/>
      <c r="D5" s="50"/>
      <c r="E5" s="8" t="s">
        <v>101</v>
      </c>
      <c r="F5" s="5" t="s">
        <v>102</v>
      </c>
    </row>
    <row r="6" spans="1:6" ht="15" customHeight="1">
      <c r="A6" s="15" t="s">
        <v>0</v>
      </c>
      <c r="B6" s="7" t="s">
        <v>1</v>
      </c>
      <c r="C6" s="13">
        <f>C7+C68</f>
        <v>22781873.9</v>
      </c>
      <c r="D6" s="13">
        <f>D7+D68</f>
        <v>12104459</v>
      </c>
      <c r="E6" s="13">
        <f>D6-C6</f>
        <v>-10677414.899999999</v>
      </c>
      <c r="F6" s="23">
        <f>D6/C6*100</f>
        <v>53.131972607398204</v>
      </c>
    </row>
    <row r="7" spans="1:6" s="6" customFormat="1" ht="31.5">
      <c r="A7" s="9" t="s">
        <v>2</v>
      </c>
      <c r="B7" s="18" t="s">
        <v>3</v>
      </c>
      <c r="C7" s="14">
        <f>C8+C28</f>
        <v>5754681</v>
      </c>
      <c r="D7" s="14">
        <f>D8+D28</f>
        <v>2659938.1</v>
      </c>
      <c r="E7" s="14">
        <f aca="true" t="shared" si="0" ref="E7:E67">D7-C7</f>
        <v>-3094742.9</v>
      </c>
      <c r="F7" s="24">
        <f aca="true" t="shared" si="1" ref="F7:F67">D7/C7*100</f>
        <v>46.222164182515066</v>
      </c>
    </row>
    <row r="8" spans="1:6" s="6" customFormat="1" ht="15.75">
      <c r="A8" s="9" t="s">
        <v>4</v>
      </c>
      <c r="B8" s="18"/>
      <c r="C8" s="14">
        <f>C9+C12+C14+C16+C19+C21+C24</f>
        <v>5502627.4</v>
      </c>
      <c r="D8" s="14">
        <f>D9+D12+D14+D16+D19+D21+D24</f>
        <v>2514065.3000000003</v>
      </c>
      <c r="E8" s="14">
        <f t="shared" si="0"/>
        <v>-2988562.1</v>
      </c>
      <c r="F8" s="24">
        <f t="shared" si="1"/>
        <v>45.688452392760595</v>
      </c>
    </row>
    <row r="9" spans="1:6" ht="15.75">
      <c r="A9" s="10" t="s">
        <v>5</v>
      </c>
      <c r="B9" s="7" t="s">
        <v>6</v>
      </c>
      <c r="C9" s="13">
        <f>C10+C11</f>
        <v>2870836</v>
      </c>
      <c r="D9" s="13">
        <f>D10+D11</f>
        <v>1359507.6</v>
      </c>
      <c r="E9" s="13">
        <f t="shared" si="0"/>
        <v>-1511328.4</v>
      </c>
      <c r="F9" s="23">
        <f t="shared" si="1"/>
        <v>47.355808551934004</v>
      </c>
    </row>
    <row r="10" spans="1:6" ht="15.75">
      <c r="A10" s="10" t="s">
        <v>7</v>
      </c>
      <c r="B10" s="7" t="s">
        <v>8</v>
      </c>
      <c r="C10" s="17">
        <v>1072659</v>
      </c>
      <c r="D10" s="17">
        <v>572938.7</v>
      </c>
      <c r="E10" s="13">
        <f t="shared" si="0"/>
        <v>-499720.30000000005</v>
      </c>
      <c r="F10" s="23">
        <f t="shared" si="1"/>
        <v>53.41293924723514</v>
      </c>
    </row>
    <row r="11" spans="1:6" ht="15.75">
      <c r="A11" s="10" t="s">
        <v>9</v>
      </c>
      <c r="B11" s="7" t="s">
        <v>10</v>
      </c>
      <c r="C11" s="17">
        <v>1798177</v>
      </c>
      <c r="D11" s="17">
        <v>786568.9</v>
      </c>
      <c r="E11" s="13">
        <f t="shared" si="0"/>
        <v>-1011608.1</v>
      </c>
      <c r="F11" s="23">
        <f t="shared" si="1"/>
        <v>43.7425737288376</v>
      </c>
    </row>
    <row r="12" spans="1:6" ht="63">
      <c r="A12" s="10" t="s">
        <v>11</v>
      </c>
      <c r="B12" s="7" t="s">
        <v>12</v>
      </c>
      <c r="C12" s="13">
        <f>C13</f>
        <v>2183996.2</v>
      </c>
      <c r="D12" s="13">
        <f>D13</f>
        <v>995305.9</v>
      </c>
      <c r="E12" s="13">
        <f t="shared" si="0"/>
        <v>-1188690.3000000003</v>
      </c>
      <c r="F12" s="23">
        <f t="shared" si="1"/>
        <v>45.57269376201295</v>
      </c>
    </row>
    <row r="13" spans="1:6" ht="47.25">
      <c r="A13" s="10" t="s">
        <v>13</v>
      </c>
      <c r="B13" s="7" t="s">
        <v>14</v>
      </c>
      <c r="C13" s="17">
        <v>2183996.2</v>
      </c>
      <c r="D13" s="17">
        <v>995305.9</v>
      </c>
      <c r="E13" s="13">
        <f t="shared" si="0"/>
        <v>-1188690.3000000003</v>
      </c>
      <c r="F13" s="23">
        <f t="shared" si="1"/>
        <v>45.57269376201295</v>
      </c>
    </row>
    <row r="14" spans="1:6" ht="19.5" customHeight="1">
      <c r="A14" s="10" t="s">
        <v>15</v>
      </c>
      <c r="B14" s="7" t="s">
        <v>16</v>
      </c>
      <c r="C14" s="13">
        <f>C15</f>
        <v>0</v>
      </c>
      <c r="D14" s="13">
        <f>D15</f>
        <v>17.7</v>
      </c>
      <c r="E14" s="13">
        <f t="shared" si="0"/>
        <v>17.7</v>
      </c>
      <c r="F14" s="23"/>
    </row>
    <row r="15" spans="1:6" ht="15" customHeight="1">
      <c r="A15" s="10" t="s">
        <v>17</v>
      </c>
      <c r="B15" s="7" t="s">
        <v>18</v>
      </c>
      <c r="C15" s="17">
        <v>0</v>
      </c>
      <c r="D15" s="17">
        <v>17.7</v>
      </c>
      <c r="E15" s="13">
        <f t="shared" si="0"/>
        <v>17.7</v>
      </c>
      <c r="F15" s="23"/>
    </row>
    <row r="16" spans="1:6" ht="15.75">
      <c r="A16" s="10" t="s">
        <v>19</v>
      </c>
      <c r="B16" s="7" t="s">
        <v>20</v>
      </c>
      <c r="C16" s="13">
        <f>C17+C18</f>
        <v>423739</v>
      </c>
      <c r="D16" s="13">
        <f>D17+D18</f>
        <v>148649.90000000002</v>
      </c>
      <c r="E16" s="13">
        <f t="shared" si="0"/>
        <v>-275089.1</v>
      </c>
      <c r="F16" s="23">
        <f t="shared" si="1"/>
        <v>35.08053306398515</v>
      </c>
    </row>
    <row r="17" spans="1:6" ht="15.75">
      <c r="A17" s="10" t="s">
        <v>21</v>
      </c>
      <c r="B17" s="7" t="s">
        <v>22</v>
      </c>
      <c r="C17" s="17">
        <v>268133</v>
      </c>
      <c r="D17" s="17">
        <v>114129.1</v>
      </c>
      <c r="E17" s="13">
        <f t="shared" si="0"/>
        <v>-154003.9</v>
      </c>
      <c r="F17" s="23">
        <f t="shared" si="1"/>
        <v>42.56436171601407</v>
      </c>
    </row>
    <row r="18" spans="1:6" ht="15.75">
      <c r="A18" s="10" t="s">
        <v>23</v>
      </c>
      <c r="B18" s="7" t="s">
        <v>24</v>
      </c>
      <c r="C18" s="17">
        <v>155606</v>
      </c>
      <c r="D18" s="17">
        <v>34520.8</v>
      </c>
      <c r="E18" s="13">
        <f t="shared" si="0"/>
        <v>-121085.2</v>
      </c>
      <c r="F18" s="23">
        <f t="shared" si="1"/>
        <v>22.18474866007738</v>
      </c>
    </row>
    <row r="19" spans="1:6" ht="63">
      <c r="A19" s="10" t="s">
        <v>25</v>
      </c>
      <c r="B19" s="7" t="s">
        <v>26</v>
      </c>
      <c r="C19" s="13">
        <f>C20</f>
        <v>1</v>
      </c>
      <c r="D19" s="13">
        <f>D20</f>
        <v>0.7</v>
      </c>
      <c r="E19" s="13">
        <f t="shared" si="0"/>
        <v>-0.30000000000000004</v>
      </c>
      <c r="F19" s="23">
        <f t="shared" si="1"/>
        <v>70</v>
      </c>
    </row>
    <row r="20" spans="1:6" ht="63">
      <c r="A20" s="10" t="s">
        <v>27</v>
      </c>
      <c r="B20" s="7" t="s">
        <v>28</v>
      </c>
      <c r="C20" s="17">
        <v>1</v>
      </c>
      <c r="D20" s="17">
        <v>0.7</v>
      </c>
      <c r="E20" s="13">
        <f t="shared" si="0"/>
        <v>-0.30000000000000004</v>
      </c>
      <c r="F20" s="23">
        <f t="shared" si="1"/>
        <v>70</v>
      </c>
    </row>
    <row r="21" spans="1:6" ht="15.75">
      <c r="A21" s="10" t="s">
        <v>29</v>
      </c>
      <c r="B21" s="7" t="s">
        <v>30</v>
      </c>
      <c r="C21" s="13">
        <f>C22+C23</f>
        <v>24055.2</v>
      </c>
      <c r="D21" s="13">
        <f>D22+D23</f>
        <v>10579.5</v>
      </c>
      <c r="E21" s="13">
        <f t="shared" si="0"/>
        <v>-13475.7</v>
      </c>
      <c r="F21" s="23">
        <f t="shared" si="1"/>
        <v>43.98009577970667</v>
      </c>
    </row>
    <row r="22" spans="1:6" ht="141.75">
      <c r="A22" s="10" t="s">
        <v>120</v>
      </c>
      <c r="B22" s="7" t="s">
        <v>121</v>
      </c>
      <c r="C22" s="13">
        <v>1130</v>
      </c>
      <c r="D22" s="13">
        <v>273.1</v>
      </c>
      <c r="E22" s="13">
        <f>D22-C22</f>
        <v>-856.9</v>
      </c>
      <c r="F22" s="23">
        <f t="shared" si="1"/>
        <v>24.168141592920357</v>
      </c>
    </row>
    <row r="23" spans="1:6" ht="63">
      <c r="A23" s="10" t="s">
        <v>31</v>
      </c>
      <c r="B23" s="7" t="s">
        <v>32</v>
      </c>
      <c r="C23" s="13">
        <v>22925.2</v>
      </c>
      <c r="D23" s="13">
        <v>10306.4</v>
      </c>
      <c r="E23" s="13">
        <f t="shared" si="0"/>
        <v>-12618.800000000001</v>
      </c>
      <c r="F23" s="23">
        <f t="shared" si="1"/>
        <v>44.956641599637074</v>
      </c>
    </row>
    <row r="24" spans="1:6" ht="78.75">
      <c r="A24" s="10" t="s">
        <v>33</v>
      </c>
      <c r="B24" s="7" t="s">
        <v>34</v>
      </c>
      <c r="C24" s="13">
        <f>C25+C27</f>
        <v>0</v>
      </c>
      <c r="D24" s="13">
        <f>'[1]Динамика доходов рес.бюджета'!$D$23</f>
        <v>4</v>
      </c>
      <c r="E24" s="13">
        <f t="shared" si="0"/>
        <v>4</v>
      </c>
      <c r="F24" s="23"/>
    </row>
    <row r="25" spans="1:6" ht="47.25" hidden="1">
      <c r="A25" s="10" t="s">
        <v>155</v>
      </c>
      <c r="B25" s="7" t="s">
        <v>157</v>
      </c>
      <c r="C25" s="13"/>
      <c r="D25" s="13">
        <v>0.007</v>
      </c>
      <c r="E25" s="13">
        <f t="shared" si="0"/>
        <v>0.007</v>
      </c>
      <c r="F25" s="23"/>
    </row>
    <row r="26" spans="1:6" ht="15.75">
      <c r="A26" s="10" t="s">
        <v>160</v>
      </c>
      <c r="B26" s="7" t="s">
        <v>161</v>
      </c>
      <c r="C26" s="13">
        <v>0</v>
      </c>
      <c r="D26" s="13">
        <v>0.1</v>
      </c>
      <c r="E26" s="13">
        <f t="shared" si="0"/>
        <v>0.1</v>
      </c>
      <c r="F26" s="23"/>
    </row>
    <row r="27" spans="1:6" ht="47.25">
      <c r="A27" s="10" t="s">
        <v>156</v>
      </c>
      <c r="B27" s="7" t="s">
        <v>158</v>
      </c>
      <c r="C27" s="13"/>
      <c r="D27" s="13">
        <v>3.9</v>
      </c>
      <c r="E27" s="13">
        <f t="shared" si="0"/>
        <v>3.9</v>
      </c>
      <c r="F27" s="23"/>
    </row>
    <row r="28" spans="1:6" ht="15.75">
      <c r="A28" s="9" t="s">
        <v>35</v>
      </c>
      <c r="B28" s="18"/>
      <c r="C28" s="14">
        <f>C29+C35+C39+C42+C46+C49</f>
        <v>252053.6</v>
      </c>
      <c r="D28" s="14">
        <f>D29+D35+D39+D42+D46+D49+D65</f>
        <v>145872.8</v>
      </c>
      <c r="E28" s="14">
        <f t="shared" si="0"/>
        <v>-106180.80000000002</v>
      </c>
      <c r="F28" s="24">
        <f t="shared" si="1"/>
        <v>57.87372209720472</v>
      </c>
    </row>
    <row r="29" spans="1:6" ht="78.75">
      <c r="A29" s="10" t="s">
        <v>36</v>
      </c>
      <c r="B29" s="7" t="s">
        <v>37</v>
      </c>
      <c r="C29" s="13">
        <f>C30+C31+C32+C33+C34</f>
        <v>16476.5</v>
      </c>
      <c r="D29" s="13">
        <f>D30+D31+D32+D33+D34</f>
        <v>6254.5</v>
      </c>
      <c r="E29" s="13">
        <f t="shared" si="0"/>
        <v>-10222</v>
      </c>
      <c r="F29" s="23">
        <f t="shared" si="1"/>
        <v>37.96012502655297</v>
      </c>
    </row>
    <row r="30" spans="1:6" ht="141.75" hidden="1">
      <c r="A30" s="10" t="s">
        <v>117</v>
      </c>
      <c r="B30" s="7" t="s">
        <v>116</v>
      </c>
      <c r="C30" s="13">
        <v>0</v>
      </c>
      <c r="D30" s="13">
        <v>0</v>
      </c>
      <c r="E30" s="13">
        <f>D30-C30</f>
        <v>0</v>
      </c>
      <c r="F30" s="23"/>
    </row>
    <row r="31" spans="1:6" ht="47.25">
      <c r="A31" s="10" t="s">
        <v>38</v>
      </c>
      <c r="B31" s="7" t="s">
        <v>39</v>
      </c>
      <c r="C31" s="17">
        <v>75.7</v>
      </c>
      <c r="D31" s="17">
        <v>15.6</v>
      </c>
      <c r="E31" s="13">
        <f t="shared" si="0"/>
        <v>-60.1</v>
      </c>
      <c r="F31" s="23">
        <f t="shared" si="1"/>
        <v>20.607661822985467</v>
      </c>
    </row>
    <row r="32" spans="1:6" ht="173.25">
      <c r="A32" s="10" t="s">
        <v>40</v>
      </c>
      <c r="B32" s="7" t="s">
        <v>41</v>
      </c>
      <c r="C32" s="17">
        <v>13983.9</v>
      </c>
      <c r="D32" s="17">
        <v>5542.7</v>
      </c>
      <c r="E32" s="13">
        <f t="shared" si="0"/>
        <v>-8441.2</v>
      </c>
      <c r="F32" s="23">
        <f t="shared" si="1"/>
        <v>39.63629602614435</v>
      </c>
    </row>
    <row r="33" spans="1:6" ht="78.75" hidden="1">
      <c r="A33" s="12" t="s">
        <v>118</v>
      </c>
      <c r="B33" s="19" t="s">
        <v>119</v>
      </c>
      <c r="C33" s="17">
        <v>0</v>
      </c>
      <c r="D33" s="17">
        <v>0</v>
      </c>
      <c r="E33" s="13">
        <f>D33-C33</f>
        <v>0</v>
      </c>
      <c r="F33" s="23" t="e">
        <f t="shared" si="1"/>
        <v>#DIV/0!</v>
      </c>
    </row>
    <row r="34" spans="1:6" ht="157.5">
      <c r="A34" s="10" t="s">
        <v>42</v>
      </c>
      <c r="B34" s="7" t="s">
        <v>43</v>
      </c>
      <c r="C34" s="17">
        <v>2416.9</v>
      </c>
      <c r="D34" s="17">
        <v>696.2</v>
      </c>
      <c r="E34" s="13">
        <f t="shared" si="0"/>
        <v>-1720.7</v>
      </c>
      <c r="F34" s="23">
        <f t="shared" si="1"/>
        <v>28.805494641896644</v>
      </c>
    </row>
    <row r="35" spans="1:6" ht="31.5">
      <c r="A35" s="10" t="s">
        <v>44</v>
      </c>
      <c r="B35" s="7" t="s">
        <v>45</v>
      </c>
      <c r="C35" s="13">
        <f>C36+C37+C38</f>
        <v>34299.6</v>
      </c>
      <c r="D35" s="13">
        <f>D36+D37+D38</f>
        <v>23316.3</v>
      </c>
      <c r="E35" s="13">
        <f t="shared" si="0"/>
        <v>-10983.3</v>
      </c>
      <c r="F35" s="23">
        <f t="shared" si="1"/>
        <v>67.97834377077284</v>
      </c>
    </row>
    <row r="36" spans="1:6" ht="31.5">
      <c r="A36" s="10" t="s">
        <v>46</v>
      </c>
      <c r="B36" s="7" t="s">
        <v>47</v>
      </c>
      <c r="C36" s="17">
        <v>4862.7</v>
      </c>
      <c r="D36" s="17">
        <v>986.2</v>
      </c>
      <c r="E36" s="13">
        <f t="shared" si="0"/>
        <v>-3876.5</v>
      </c>
      <c r="F36" s="23">
        <f t="shared" si="1"/>
        <v>20.280913895572418</v>
      </c>
    </row>
    <row r="37" spans="1:6" ht="15.75">
      <c r="A37" s="10" t="s">
        <v>48</v>
      </c>
      <c r="B37" s="7" t="s">
        <v>49</v>
      </c>
      <c r="C37" s="17">
        <v>2955.9</v>
      </c>
      <c r="D37" s="17">
        <v>164.4</v>
      </c>
      <c r="E37" s="13">
        <f t="shared" si="0"/>
        <v>-2791.5</v>
      </c>
      <c r="F37" s="23">
        <f t="shared" si="1"/>
        <v>5.5617578402517</v>
      </c>
    </row>
    <row r="38" spans="1:6" ht="15.75">
      <c r="A38" s="10" t="s">
        <v>50</v>
      </c>
      <c r="B38" s="7" t="s">
        <v>51</v>
      </c>
      <c r="C38" s="17">
        <v>26481</v>
      </c>
      <c r="D38" s="17">
        <v>22165.7</v>
      </c>
      <c r="E38" s="13">
        <f t="shared" si="0"/>
        <v>-4315.299999999999</v>
      </c>
      <c r="F38" s="23">
        <f t="shared" si="1"/>
        <v>83.70416525055701</v>
      </c>
    </row>
    <row r="39" spans="1:6" ht="63">
      <c r="A39" s="10" t="s">
        <v>125</v>
      </c>
      <c r="B39" s="7" t="s">
        <v>52</v>
      </c>
      <c r="C39" s="13">
        <f>C40+C41</f>
        <v>34954</v>
      </c>
      <c r="D39" s="13">
        <f>D40+D41</f>
        <v>13452.400000000001</v>
      </c>
      <c r="E39" s="13">
        <f t="shared" si="0"/>
        <v>-21501.6</v>
      </c>
      <c r="F39" s="23">
        <f t="shared" si="1"/>
        <v>38.48601018481433</v>
      </c>
    </row>
    <row r="40" spans="1:6" ht="31.5">
      <c r="A40" s="10" t="s">
        <v>53</v>
      </c>
      <c r="B40" s="7" t="s">
        <v>54</v>
      </c>
      <c r="C40" s="17">
        <v>27310.1</v>
      </c>
      <c r="D40" s="17">
        <v>9735.7</v>
      </c>
      <c r="E40" s="13">
        <f t="shared" si="0"/>
        <v>-17574.399999999998</v>
      </c>
      <c r="F40" s="23">
        <f t="shared" si="1"/>
        <v>35.648716042782716</v>
      </c>
    </row>
    <row r="41" spans="1:6" ht="31.5">
      <c r="A41" s="10" t="s">
        <v>55</v>
      </c>
      <c r="B41" s="7" t="s">
        <v>56</v>
      </c>
      <c r="C41" s="17">
        <v>7643.9</v>
      </c>
      <c r="D41" s="17">
        <v>3716.7</v>
      </c>
      <c r="E41" s="13">
        <f t="shared" si="0"/>
        <v>-3927.2</v>
      </c>
      <c r="F41" s="23">
        <f t="shared" si="1"/>
        <v>48.62308507437303</v>
      </c>
    </row>
    <row r="42" spans="1:6" ht="47.25">
      <c r="A42" s="10" t="s">
        <v>57</v>
      </c>
      <c r="B42" s="7" t="s">
        <v>58</v>
      </c>
      <c r="C42" s="13">
        <f>C44+C43</f>
        <v>0</v>
      </c>
      <c r="D42" s="13">
        <f>D44+D43+D45</f>
        <v>38055.899999999994</v>
      </c>
      <c r="E42" s="13">
        <f t="shared" si="0"/>
        <v>38055.899999999994</v>
      </c>
      <c r="F42" s="23"/>
    </row>
    <row r="43" spans="1:6" ht="157.5" hidden="1">
      <c r="A43" s="11" t="s">
        <v>114</v>
      </c>
      <c r="B43" s="20" t="s">
        <v>115</v>
      </c>
      <c r="C43" s="13">
        <v>0</v>
      </c>
      <c r="D43" s="13">
        <v>0</v>
      </c>
      <c r="E43" s="13">
        <f>D43-C43</f>
        <v>0</v>
      </c>
      <c r="F43" s="23"/>
    </row>
    <row r="44" spans="1:6" ht="63">
      <c r="A44" s="10" t="s">
        <v>59</v>
      </c>
      <c r="B44" s="7" t="s">
        <v>60</v>
      </c>
      <c r="C44" s="17">
        <v>0</v>
      </c>
      <c r="D44" s="17">
        <v>593.7</v>
      </c>
      <c r="E44" s="13">
        <f t="shared" si="0"/>
        <v>593.7</v>
      </c>
      <c r="F44" s="23"/>
    </row>
    <row r="45" spans="1:6" ht="63">
      <c r="A45" s="26" t="s">
        <v>162</v>
      </c>
      <c r="B45" s="27" t="s">
        <v>163</v>
      </c>
      <c r="C45" s="17">
        <v>0</v>
      </c>
      <c r="D45" s="17">
        <v>37462.2</v>
      </c>
      <c r="E45" s="13">
        <f t="shared" si="0"/>
        <v>37462.2</v>
      </c>
      <c r="F45" s="23"/>
    </row>
    <row r="46" spans="1:6" ht="31.5">
      <c r="A46" s="10" t="s">
        <v>61</v>
      </c>
      <c r="B46" s="7" t="s">
        <v>62</v>
      </c>
      <c r="C46" s="13">
        <f>C47</f>
        <v>128.6</v>
      </c>
      <c r="D46" s="13">
        <f>D47+D48</f>
        <v>125.9</v>
      </c>
      <c r="E46" s="13">
        <f t="shared" si="0"/>
        <v>-2.6999999999999886</v>
      </c>
      <c r="F46" s="23">
        <f t="shared" si="1"/>
        <v>97.90046656298601</v>
      </c>
    </row>
    <row r="47" spans="1:6" ht="62.25" customHeight="1">
      <c r="A47" s="10" t="s">
        <v>63</v>
      </c>
      <c r="B47" s="7" t="s">
        <v>64</v>
      </c>
      <c r="C47" s="17">
        <v>128.6</v>
      </c>
      <c r="D47" s="17">
        <v>32.5</v>
      </c>
      <c r="E47" s="13">
        <f t="shared" si="0"/>
        <v>-96.1</v>
      </c>
      <c r="F47" s="23">
        <f t="shared" si="1"/>
        <v>25.27216174183515</v>
      </c>
    </row>
    <row r="48" spans="1:6" ht="62.25" customHeight="1">
      <c r="A48" s="28" t="s">
        <v>164</v>
      </c>
      <c r="B48" s="29" t="s">
        <v>165</v>
      </c>
      <c r="C48" s="17">
        <v>0</v>
      </c>
      <c r="D48" s="17">
        <f>'[1]Динамика доходов рес.бюджета'!$E$47</f>
        <v>93.4</v>
      </c>
      <c r="E48" s="13">
        <f t="shared" si="0"/>
        <v>93.4</v>
      </c>
      <c r="F48" s="23"/>
    </row>
    <row r="49" spans="1:6" ht="31.5">
      <c r="A49" s="10" t="s">
        <v>65</v>
      </c>
      <c r="B49" s="7" t="s">
        <v>66</v>
      </c>
      <c r="C49" s="13">
        <f>C50+C54+C56+C57</f>
        <v>166194.9</v>
      </c>
      <c r="D49" s="13">
        <f>SUM(D50:D57)</f>
        <v>64567.8</v>
      </c>
      <c r="E49" s="13">
        <f t="shared" si="0"/>
        <v>-101627.09999999999</v>
      </c>
      <c r="F49" s="23">
        <f t="shared" si="1"/>
        <v>38.8506506517348</v>
      </c>
    </row>
    <row r="50" spans="1:6" ht="78.75">
      <c r="A50" s="10" t="s">
        <v>138</v>
      </c>
      <c r="B50" s="7" t="s">
        <v>139</v>
      </c>
      <c r="C50" s="13">
        <v>165563.8</v>
      </c>
      <c r="D50" s="13">
        <v>38856.7</v>
      </c>
      <c r="E50" s="13">
        <f t="shared" si="0"/>
        <v>-126707.09999999999</v>
      </c>
      <c r="F50" s="23">
        <f t="shared" si="1"/>
        <v>23.46932119219298</v>
      </c>
    </row>
    <row r="51" spans="1:6" ht="145.5" customHeight="1" hidden="1">
      <c r="A51" s="10" t="s">
        <v>166</v>
      </c>
      <c r="B51" s="7" t="s">
        <v>67</v>
      </c>
      <c r="C51" s="17">
        <v>0</v>
      </c>
      <c r="D51" s="17">
        <v>0</v>
      </c>
      <c r="E51" s="13">
        <f t="shared" si="0"/>
        <v>0</v>
      </c>
      <c r="F51" s="23"/>
    </row>
    <row r="52" spans="1:6" ht="47.25" hidden="1">
      <c r="A52" s="10" t="s">
        <v>126</v>
      </c>
      <c r="B52" s="20" t="s">
        <v>113</v>
      </c>
      <c r="C52" s="17">
        <v>0</v>
      </c>
      <c r="D52" s="17">
        <v>0</v>
      </c>
      <c r="E52" s="13">
        <f>D52-C52</f>
        <v>0</v>
      </c>
      <c r="F52" s="23" t="e">
        <f t="shared" si="1"/>
        <v>#DIV/0!</v>
      </c>
    </row>
    <row r="53" spans="1:6" ht="65.25" customHeight="1" hidden="1">
      <c r="A53" s="30" t="s">
        <v>143</v>
      </c>
      <c r="B53" s="7" t="s">
        <v>167</v>
      </c>
      <c r="C53" s="17">
        <v>0</v>
      </c>
      <c r="D53" s="17">
        <v>0</v>
      </c>
      <c r="E53" s="13">
        <f>D53-C53</f>
        <v>0</v>
      </c>
      <c r="F53" s="23"/>
    </row>
    <row r="54" spans="1:6" ht="204.75">
      <c r="A54" s="10" t="s">
        <v>141</v>
      </c>
      <c r="B54" s="25" t="s">
        <v>142</v>
      </c>
      <c r="C54" s="17">
        <v>151.7</v>
      </c>
      <c r="D54" s="17">
        <v>1067.3</v>
      </c>
      <c r="E54" s="13">
        <f>D54-C54</f>
        <v>915.5999999999999</v>
      </c>
      <c r="F54" s="23">
        <f t="shared" si="1"/>
        <v>703.5596572181938</v>
      </c>
    </row>
    <row r="55" spans="1:6" ht="31.5" hidden="1">
      <c r="A55" s="10" t="s">
        <v>122</v>
      </c>
      <c r="B55" s="25" t="s">
        <v>123</v>
      </c>
      <c r="C55" s="17">
        <v>0</v>
      </c>
      <c r="D55" s="17">
        <v>0</v>
      </c>
      <c r="E55" s="13">
        <f>D55-C55</f>
        <v>0</v>
      </c>
      <c r="F55" s="23" t="e">
        <f t="shared" si="1"/>
        <v>#DIV/0!</v>
      </c>
    </row>
    <row r="56" spans="1:6" ht="31.5">
      <c r="A56" s="10" t="s">
        <v>140</v>
      </c>
      <c r="B56" s="7" t="s">
        <v>144</v>
      </c>
      <c r="C56" s="17">
        <v>419</v>
      </c>
      <c r="D56" s="17">
        <v>24643.8</v>
      </c>
      <c r="E56" s="13">
        <f t="shared" si="0"/>
        <v>24224.8</v>
      </c>
      <c r="F56" s="23">
        <f t="shared" si="1"/>
        <v>5881.575178997613</v>
      </c>
    </row>
    <row r="57" spans="1:6" ht="31.5">
      <c r="A57" s="10" t="s">
        <v>153</v>
      </c>
      <c r="B57" s="7" t="s">
        <v>154</v>
      </c>
      <c r="C57" s="17">
        <v>60.4</v>
      </c>
      <c r="D57" s="17">
        <v>0</v>
      </c>
      <c r="E57" s="13">
        <f t="shared" si="0"/>
        <v>-60.4</v>
      </c>
      <c r="F57" s="23">
        <f t="shared" si="1"/>
        <v>0</v>
      </c>
    </row>
    <row r="58" spans="1:6" ht="63" hidden="1">
      <c r="A58" s="10" t="s">
        <v>68</v>
      </c>
      <c r="B58" s="7" t="s">
        <v>69</v>
      </c>
      <c r="C58" s="17"/>
      <c r="D58" s="17"/>
      <c r="E58" s="13"/>
      <c r="F58" s="23"/>
    </row>
    <row r="59" spans="1:6" ht="51.75" customHeight="1" hidden="1">
      <c r="A59" s="10" t="s">
        <v>70</v>
      </c>
      <c r="B59" s="7" t="s">
        <v>71</v>
      </c>
      <c r="C59" s="17"/>
      <c r="D59" s="17"/>
      <c r="E59" s="13"/>
      <c r="F59" s="23" t="e">
        <f t="shared" si="1"/>
        <v>#DIV/0!</v>
      </c>
    </row>
    <row r="60" spans="1:6" ht="78.75" hidden="1">
      <c r="A60" s="10" t="s">
        <v>72</v>
      </c>
      <c r="B60" s="7" t="s">
        <v>73</v>
      </c>
      <c r="C60" s="17"/>
      <c r="D60" s="17"/>
      <c r="E60" s="13"/>
      <c r="F60" s="23" t="e">
        <f t="shared" si="1"/>
        <v>#DIV/0!</v>
      </c>
    </row>
    <row r="61" spans="1:6" ht="97.5" customHeight="1" hidden="1">
      <c r="A61" s="10" t="s">
        <v>74</v>
      </c>
      <c r="B61" s="7" t="s">
        <v>75</v>
      </c>
      <c r="C61" s="17"/>
      <c r="D61" s="17"/>
      <c r="E61" s="13"/>
      <c r="F61" s="23" t="e">
        <f t="shared" si="1"/>
        <v>#DIV/0!</v>
      </c>
    </row>
    <row r="62" spans="1:6" ht="110.25" hidden="1">
      <c r="A62" s="10" t="s">
        <v>76</v>
      </c>
      <c r="B62" s="7" t="s">
        <v>77</v>
      </c>
      <c r="C62" s="17"/>
      <c r="D62" s="17"/>
      <c r="E62" s="13"/>
      <c r="F62" s="23" t="e">
        <f t="shared" si="1"/>
        <v>#DIV/0!</v>
      </c>
    </row>
    <row r="63" spans="1:6" ht="141.75" hidden="1">
      <c r="A63" s="10" t="s">
        <v>78</v>
      </c>
      <c r="B63" s="7" t="s">
        <v>79</v>
      </c>
      <c r="C63" s="17"/>
      <c r="D63" s="17"/>
      <c r="E63" s="13"/>
      <c r="F63" s="23" t="e">
        <f t="shared" si="1"/>
        <v>#DIV/0!</v>
      </c>
    </row>
    <row r="64" spans="1:6" s="6" customFormat="1" ht="47.25" hidden="1">
      <c r="A64" s="10" t="s">
        <v>80</v>
      </c>
      <c r="B64" s="7" t="s">
        <v>81</v>
      </c>
      <c r="C64" s="17"/>
      <c r="D64" s="17"/>
      <c r="E64" s="13"/>
      <c r="F64" s="23" t="e">
        <f t="shared" si="1"/>
        <v>#DIV/0!</v>
      </c>
    </row>
    <row r="65" spans="1:6" ht="31.5">
      <c r="A65" s="10" t="s">
        <v>82</v>
      </c>
      <c r="B65" s="7" t="s">
        <v>83</v>
      </c>
      <c r="C65" s="13">
        <f>C66+C67</f>
        <v>0</v>
      </c>
      <c r="D65" s="13">
        <f>D66+D67</f>
        <v>100</v>
      </c>
      <c r="E65" s="13">
        <f t="shared" si="0"/>
        <v>100</v>
      </c>
      <c r="F65" s="23" t="e">
        <f t="shared" si="1"/>
        <v>#DIV/0!</v>
      </c>
    </row>
    <row r="66" spans="1:6" ht="15.75">
      <c r="A66" s="10" t="s">
        <v>84</v>
      </c>
      <c r="B66" s="7" t="s">
        <v>85</v>
      </c>
      <c r="C66" s="17">
        <v>0</v>
      </c>
      <c r="D66" s="17">
        <v>82.5</v>
      </c>
      <c r="E66" s="13">
        <f t="shared" si="0"/>
        <v>82.5</v>
      </c>
      <c r="F66" s="23"/>
    </row>
    <row r="67" spans="1:6" ht="15.75">
      <c r="A67" s="10" t="s">
        <v>86</v>
      </c>
      <c r="B67" s="7" t="s">
        <v>87</v>
      </c>
      <c r="C67" s="17"/>
      <c r="D67" s="17">
        <v>17.5</v>
      </c>
      <c r="E67" s="13">
        <f t="shared" si="0"/>
        <v>17.5</v>
      </c>
      <c r="F67" s="23" t="e">
        <f t="shared" si="1"/>
        <v>#DIV/0!</v>
      </c>
    </row>
    <row r="68" spans="1:6" s="6" customFormat="1" ht="31.5">
      <c r="A68" s="31" t="s">
        <v>103</v>
      </c>
      <c r="B68" s="32" t="s">
        <v>104</v>
      </c>
      <c r="C68" s="33">
        <v>17027192.9</v>
      </c>
      <c r="D68" s="33">
        <v>9444520.9</v>
      </c>
      <c r="E68" s="34">
        <f>D68-C68</f>
        <v>-7582671.999999998</v>
      </c>
      <c r="F68" s="35">
        <f>D68/C68*100</f>
        <v>55.467280810567445</v>
      </c>
    </row>
    <row r="69" spans="1:6" ht="78.75">
      <c r="A69" s="31" t="s">
        <v>105</v>
      </c>
      <c r="B69" s="32" t="s">
        <v>106</v>
      </c>
      <c r="C69" s="33">
        <v>16391774.2</v>
      </c>
      <c r="D69" s="33">
        <v>8798284.9</v>
      </c>
      <c r="E69" s="34">
        <f>D69-C69</f>
        <v>-7593489.299999999</v>
      </c>
      <c r="F69" s="35">
        <f>D69/C69*100</f>
        <v>53.675000598775945</v>
      </c>
    </row>
    <row r="70" spans="1:6" ht="31.5">
      <c r="A70" s="31" t="s">
        <v>107</v>
      </c>
      <c r="B70" s="32" t="s">
        <v>127</v>
      </c>
      <c r="C70" s="33">
        <v>10205823.9</v>
      </c>
      <c r="D70" s="33">
        <v>5991701.5</v>
      </c>
      <c r="E70" s="34">
        <f aca="true" t="shared" si="2" ref="E70:E88">D70-C70</f>
        <v>-4214122.4</v>
      </c>
      <c r="F70" s="35">
        <f aca="true" t="shared" si="3" ref="F70:F87">D70/C70*100</f>
        <v>58.70865065582799</v>
      </c>
    </row>
    <row r="71" spans="1:6" ht="31.5">
      <c r="A71" s="36" t="s">
        <v>108</v>
      </c>
      <c r="B71" s="37" t="s">
        <v>128</v>
      </c>
      <c r="C71" s="38">
        <v>9374943.9</v>
      </c>
      <c r="D71" s="38">
        <v>5468400</v>
      </c>
      <c r="E71" s="39">
        <f t="shared" si="2"/>
        <v>-3906543.9000000004</v>
      </c>
      <c r="F71" s="40">
        <f t="shared" si="3"/>
        <v>58.32994904641509</v>
      </c>
    </row>
    <row r="72" spans="1:6" ht="47.25">
      <c r="A72" s="36" t="s">
        <v>109</v>
      </c>
      <c r="B72" s="37" t="s">
        <v>129</v>
      </c>
      <c r="C72" s="38">
        <v>259374</v>
      </c>
      <c r="D72" s="38">
        <v>129660</v>
      </c>
      <c r="E72" s="39">
        <f t="shared" si="2"/>
        <v>-129714</v>
      </c>
      <c r="F72" s="40">
        <f t="shared" si="3"/>
        <v>49.989590321312086</v>
      </c>
    </row>
    <row r="73" spans="1:6" ht="78.75">
      <c r="A73" s="36" t="s">
        <v>124</v>
      </c>
      <c r="B73" s="37" t="s">
        <v>130</v>
      </c>
      <c r="C73" s="38">
        <v>571506</v>
      </c>
      <c r="D73" s="38">
        <v>285756</v>
      </c>
      <c r="E73" s="39">
        <f t="shared" si="2"/>
        <v>-285750</v>
      </c>
      <c r="F73" s="40">
        <f t="shared" si="3"/>
        <v>50.00052492887214</v>
      </c>
    </row>
    <row r="74" spans="1:6" ht="15" customHeight="1">
      <c r="A74" s="41" t="s">
        <v>168</v>
      </c>
      <c r="B74" s="42" t="s">
        <v>169</v>
      </c>
      <c r="C74" s="38">
        <v>0</v>
      </c>
      <c r="D74" s="38">
        <v>88000</v>
      </c>
      <c r="E74" s="39">
        <f t="shared" si="2"/>
        <v>88000</v>
      </c>
      <c r="F74" s="40" t="e">
        <f t="shared" si="3"/>
        <v>#DIV/0!</v>
      </c>
    </row>
    <row r="75" spans="1:6" ht="173.25">
      <c r="A75" s="41" t="s">
        <v>170</v>
      </c>
      <c r="B75" s="42" t="s">
        <v>171</v>
      </c>
      <c r="C75" s="38">
        <v>0</v>
      </c>
      <c r="D75" s="38">
        <v>19885.5</v>
      </c>
      <c r="E75" s="39">
        <f t="shared" si="2"/>
        <v>19885.5</v>
      </c>
      <c r="F75" s="40" t="e">
        <f t="shared" si="3"/>
        <v>#DIV/0!</v>
      </c>
    </row>
    <row r="76" spans="1:6" ht="15" customHeight="1">
      <c r="A76" s="31" t="s">
        <v>110</v>
      </c>
      <c r="B76" s="32" t="s">
        <v>131</v>
      </c>
      <c r="C76" s="33">
        <v>4279035.9</v>
      </c>
      <c r="D76" s="33">
        <v>1789783.2</v>
      </c>
      <c r="E76" s="34">
        <f t="shared" si="2"/>
        <v>-2489252.7</v>
      </c>
      <c r="F76" s="35">
        <f t="shared" si="3"/>
        <v>41.826786262765395</v>
      </c>
    </row>
    <row r="77" spans="1:6" ht="64.5" customHeight="1">
      <c r="A77" s="31" t="s">
        <v>111</v>
      </c>
      <c r="B77" s="32" t="s">
        <v>132</v>
      </c>
      <c r="C77" s="33">
        <v>1434443.5</v>
      </c>
      <c r="D77" s="33">
        <v>734912.4</v>
      </c>
      <c r="E77" s="34">
        <f t="shared" si="2"/>
        <v>-699531.1</v>
      </c>
      <c r="F77" s="35">
        <f t="shared" si="3"/>
        <v>51.23327617992622</v>
      </c>
    </row>
    <row r="78" spans="1:6" ht="31.5">
      <c r="A78" s="31" t="s">
        <v>112</v>
      </c>
      <c r="B78" s="32" t="s">
        <v>133</v>
      </c>
      <c r="C78" s="33">
        <v>472470.9</v>
      </c>
      <c r="D78" s="33">
        <v>281887.8</v>
      </c>
      <c r="E78" s="34">
        <f t="shared" si="2"/>
        <v>-190583.10000000003</v>
      </c>
      <c r="F78" s="35">
        <f t="shared" si="3"/>
        <v>59.662468101210045</v>
      </c>
    </row>
    <row r="79" spans="1:6" ht="78.75">
      <c r="A79" s="31" t="s">
        <v>88</v>
      </c>
      <c r="B79" s="32" t="s">
        <v>89</v>
      </c>
      <c r="C79" s="33">
        <v>34860.4</v>
      </c>
      <c r="D79" s="33">
        <v>16341.6</v>
      </c>
      <c r="E79" s="34">
        <f t="shared" si="2"/>
        <v>-18518.800000000003</v>
      </c>
      <c r="F79" s="35">
        <f t="shared" si="3"/>
        <v>46.87725901022363</v>
      </c>
    </row>
    <row r="80" spans="1:6" s="6" customFormat="1" ht="46.5" customHeight="1">
      <c r="A80" s="36" t="s">
        <v>90</v>
      </c>
      <c r="B80" s="37" t="s">
        <v>134</v>
      </c>
      <c r="C80" s="38">
        <v>34860.4</v>
      </c>
      <c r="D80" s="38">
        <v>16341.6</v>
      </c>
      <c r="E80" s="39">
        <f t="shared" si="2"/>
        <v>-18518.800000000003</v>
      </c>
      <c r="F80" s="40">
        <f t="shared" si="3"/>
        <v>46.87725901022363</v>
      </c>
    </row>
    <row r="81" spans="1:6" ht="63">
      <c r="A81" s="31" t="s">
        <v>145</v>
      </c>
      <c r="B81" s="32" t="s">
        <v>146</v>
      </c>
      <c r="C81" s="33">
        <v>8626.3</v>
      </c>
      <c r="D81" s="33">
        <v>10036.2</v>
      </c>
      <c r="E81" s="34">
        <f t="shared" si="2"/>
        <v>1409.9000000000015</v>
      </c>
      <c r="F81" s="35">
        <f t="shared" si="3"/>
        <v>116.34420319256229</v>
      </c>
    </row>
    <row r="82" spans="1:6" ht="63">
      <c r="A82" s="36" t="s">
        <v>147</v>
      </c>
      <c r="B82" s="37" t="s">
        <v>148</v>
      </c>
      <c r="C82" s="38">
        <v>8626.3</v>
      </c>
      <c r="D82" s="38">
        <v>10036.2</v>
      </c>
      <c r="E82" s="39">
        <f t="shared" si="2"/>
        <v>1409.9000000000015</v>
      </c>
      <c r="F82" s="40">
        <f t="shared" si="3"/>
        <v>116.34420319256229</v>
      </c>
    </row>
    <row r="83" spans="1:6" ht="45.75" customHeight="1">
      <c r="A83" s="31" t="s">
        <v>91</v>
      </c>
      <c r="B83" s="32" t="s">
        <v>92</v>
      </c>
      <c r="C83" s="33">
        <v>7200</v>
      </c>
      <c r="D83" s="33">
        <v>4150</v>
      </c>
      <c r="E83" s="34">
        <f t="shared" si="2"/>
        <v>-3050</v>
      </c>
      <c r="F83" s="35">
        <f t="shared" si="3"/>
        <v>57.638888888888886</v>
      </c>
    </row>
    <row r="84" spans="1:6" ht="47.25">
      <c r="A84" s="36" t="s">
        <v>93</v>
      </c>
      <c r="B84" s="37" t="s">
        <v>135</v>
      </c>
      <c r="C84" s="38">
        <v>7200</v>
      </c>
      <c r="D84" s="38">
        <v>4150</v>
      </c>
      <c r="E84" s="39">
        <f t="shared" si="2"/>
        <v>-3050</v>
      </c>
      <c r="F84" s="40">
        <f t="shared" si="3"/>
        <v>57.638888888888886</v>
      </c>
    </row>
    <row r="85" spans="1:6" ht="141.75">
      <c r="A85" s="31" t="s">
        <v>149</v>
      </c>
      <c r="B85" s="32" t="s">
        <v>94</v>
      </c>
      <c r="C85" s="33">
        <v>636194.4</v>
      </c>
      <c r="D85" s="33">
        <v>652121.2</v>
      </c>
      <c r="E85" s="34">
        <f t="shared" si="2"/>
        <v>15926.79999999993</v>
      </c>
      <c r="F85" s="35">
        <f t="shared" si="3"/>
        <v>102.5034486314246</v>
      </c>
    </row>
    <row r="86" spans="1:6" ht="157.5">
      <c r="A86" s="36" t="s">
        <v>150</v>
      </c>
      <c r="B86" s="37" t="s">
        <v>151</v>
      </c>
      <c r="C86" s="38">
        <v>636194.4</v>
      </c>
      <c r="D86" s="38">
        <v>652121.2</v>
      </c>
      <c r="E86" s="39">
        <f t="shared" si="2"/>
        <v>15926.79999999993</v>
      </c>
      <c r="F86" s="40">
        <f t="shared" si="3"/>
        <v>102.5034486314246</v>
      </c>
    </row>
    <row r="87" spans="1:6" s="6" customFormat="1" ht="157.5">
      <c r="A87" s="36" t="s">
        <v>136</v>
      </c>
      <c r="B87" s="37" t="s">
        <v>152</v>
      </c>
      <c r="C87" s="38">
        <v>636194.4</v>
      </c>
      <c r="D87" s="38">
        <v>652121.2</v>
      </c>
      <c r="E87" s="39">
        <f t="shared" si="2"/>
        <v>15926.79999999993</v>
      </c>
      <c r="F87" s="40">
        <f t="shared" si="3"/>
        <v>102.5034486314246</v>
      </c>
    </row>
    <row r="88" spans="1:6" ht="94.5">
      <c r="A88" s="31" t="s">
        <v>95</v>
      </c>
      <c r="B88" s="32" t="s">
        <v>96</v>
      </c>
      <c r="C88" s="33">
        <v>-51462.4</v>
      </c>
      <c r="D88" s="33">
        <v>-36413</v>
      </c>
      <c r="E88" s="34">
        <f t="shared" si="2"/>
        <v>15049.400000000001</v>
      </c>
      <c r="F88" s="35">
        <f>D88/C88*100</f>
        <v>70.7565134933466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2020-09-23T09:23:15Z</cp:lastPrinted>
  <dcterms:created xsi:type="dcterms:W3CDTF">2016-04-05T04:35:34Z</dcterms:created>
  <dcterms:modified xsi:type="dcterms:W3CDTF">2020-09-23T09:25:33Z</dcterms:modified>
  <cp:category/>
  <cp:version/>
  <cp:contentType/>
  <cp:contentStatus/>
</cp:coreProperties>
</file>