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Динамика доходов рес.бюджета" sheetId="1" r:id="rId1"/>
  </sheets>
  <definedNames>
    <definedName name="TableRow">'Динамика доходов рес.бюджета'!#REF!</definedName>
    <definedName name="TableRow1">#REF!</definedName>
    <definedName name="TableRow2">#REF!</definedName>
    <definedName name="_xlnm.Print_Titles" localSheetId="0">'Динамика доходов рес.бюджета'!$3:$4</definedName>
    <definedName name="_xlnm.Print_Area" localSheetId="0">'Динамика доходов рес.бюджета'!$A$1:$F$82</definedName>
  </definedNames>
  <calcPr fullCalcOnLoad="1"/>
</workbook>
</file>

<file path=xl/sharedStrings.xml><?xml version="1.0" encoding="utf-8"?>
<sst xmlns="http://schemas.openxmlformats.org/spreadsheetml/2006/main" count="163" uniqueCount="158">
  <si>
    <t>Доходы бюджета - Всего</t>
  </si>
  <si>
    <t>00085000000000000000</t>
  </si>
  <si>
    <t>НАЛОГОВЫЕ И НЕНАЛОГОВЫЕ ДОХОДЫ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</si>
  <si>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</si>
  <si>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</si>
  <si>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</si>
  <si>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</si>
  <si>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</si>
  <si>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</si>
  <si>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</si>
  <si>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</si>
  <si>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</si>
  <si>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</si>
  <si>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</si>
  <si>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</si>
  <si>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</si>
  <si>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</si>
  <si>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</si>
  <si>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</si>
  <si>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</si>
  <si>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</si>
  <si>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</si>
  <si>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</si>
  <si>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</si>
  <si>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</si>
  <si>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</si>
  <si>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</si>
  <si>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</si>
  <si>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</si>
  <si>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</si>
  <si>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</si>
  <si>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</si>
  <si>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</si>
  <si>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</si>
  <si>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</si>
  <si>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</si>
  <si>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</si>
  <si>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</si>
  <si>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</si>
  <si>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</si>
  <si>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</si>
  <si>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</si>
  <si>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</si>
  <si>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</si>
  <si>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</si>
  <si>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</si>
  <si>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</si>
  <si>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</si>
  <si>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</si>
  <si>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</si>
  <si>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</si>
  <si>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</si>
  <si>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</si>
  <si>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</si>
  <si>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</si>
  <si>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</si>
  <si>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</si>
  <si>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</si>
  <si>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</si>
  <si>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</si>
  <si>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</si>
  <si>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</si>
  <si>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</si>
  <si>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</si>
  <si>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</si>
  <si>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</si>
  <si>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</si>
  <si>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</si>
  <si>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</si>
  <si>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</si>
  <si>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</si>
  <si>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</si>
  <si>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</si>
  <si>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</si>
  <si>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</si>
  <si>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</si>
  <si>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</si>
  <si>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</si>
  <si>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</si>
  <si>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</si>
  <si>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</si>
  <si>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</si>
  <si>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</si>
  <si>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</si>
  <si>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</si>
  <si>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</si>
  <si>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</si>
  <si>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</si>
  <si>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</si>
  <si>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в  тыс.руб.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</si>
  <si>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</si>
  <si>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</si>
  <si>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</si>
  <si>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</si>
  <si>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</si>
  <si>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</si>
  <si>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</si>
  <si>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</si>
  <si>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</si>
  <si>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</si>
  <si>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</si>
  <si>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</si>
  <si>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ДОХОДЫ ОТ ОКАЗАНИЯ ПЛАТНЫХ УСЛУГ И КОМПЕНСАЦИИ ЗАТРАТ ГОСУДАРСТВА</t>
  </si>
  <si>
    <t>00020210000000000150</t>
  </si>
  <si>
    <t>00020215001000000150</t>
  </si>
  <si>
    <t>00020215002000000150</t>
  </si>
  <si>
    <t>00020215009000000150</t>
  </si>
  <si>
    <t>00020220000000000150</t>
  </si>
  <si>
    <t>00020230000000000150</t>
  </si>
  <si>
    <t>00020240000000000150</t>
  </si>
  <si>
    <t>00020302000020000150</t>
  </si>
  <si>
    <t>00020302010020000150</t>
  </si>
  <si>
    <t>00020702000020000150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</si>
  <si>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</si>
  <si>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Исполнено на 01.04.2020 года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</si>
  <si>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</si>
  <si>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</si>
  <si>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</si>
  <si>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</si>
  <si>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00011610000000000140</t>
  </si>
  <si>
    <t>Налог на прибыль организаций, зачислявшийся до 1 января 2005 года в местные бюджеты</t>
  </si>
  <si>
    <t>00010901000000000110</t>
  </si>
  <si>
    <t>Прочие налоги и сборы (по отмененным налогам и сборам субъектов Российской Федерации)</t>
  </si>
  <si>
    <t>00010906000020000110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</si>
  <si>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</si>
  <si>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00020302040020000150</t>
  </si>
  <si>
    <t>00021800000020000150</t>
  </si>
  <si>
    <t>Сведения о поступлении доходов в республиканский бюджет Республики Алтай по видам доходов за 1 квартал 2021 года в сравнении с 1 кварталом 2020 года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</si>
  <si>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</si>
  <si>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</si>
  <si>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</si>
  <si>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</si>
  <si>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00021902000020000150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</si>
  <si>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</si>
  <si>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БЕЗВОЗМЕЗДНЫЕ ПОСТУПЛЕНИЯ ОТ НЕГОСУДАРСТВЕННЫХ ОРГАНИЗАЦИЙ</t>
  </si>
  <si>
    <t>00020402000020000150</t>
  </si>
  <si>
    <t>00021900000020000150</t>
  </si>
  <si>
    <t>Исполнено на 01.04.2021 года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</si>
  <si>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</si>
  <si>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</si>
  <si>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</si>
  <si>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</si>
  <si>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Налог, взимаемый в связи с применением патентной системы налогообложения</t>
  </si>
  <si>
    <t>00010504000020000110</t>
  </si>
  <si>
    <t>Налог на профессиональный доход</t>
  </si>
  <si>
    <t>00010506000010000110</t>
  </si>
  <si>
    <t>Налог на имущество физических лиц</t>
  </si>
  <si>
    <t>00010601000000000110</t>
  </si>
  <si>
    <t>Земельный налог</t>
  </si>
  <si>
    <t>00010606000000000110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</si>
  <si>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</si>
  <si>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00010802000010000110</t>
  </si>
  <si>
    <t>Налоги на имущество</t>
  </si>
  <si>
    <t>00010904000000000110</t>
  </si>
  <si>
    <t>00011601000010000140</t>
  </si>
  <si>
    <t>00011602000020000140</t>
  </si>
  <si>
    <t>00011607000000000140</t>
  </si>
  <si>
    <t>00010000000000000000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</si>
</sst>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##\ ###\ ###\ ###\ ##0.00"/>
    <numFmt numFmtId="174" formatCode="0.000#,"/>
    <numFmt numFmtId="175" formatCode="#,##0.00_р_."/>
    <numFmt numFmtId="176" formatCode="\ 0.000#,"/>
    <numFmt numFmtId="177" formatCode="#,##0.0000_р_."/>
    <numFmt numFmtId="178" formatCode="#,##0.000_р_."/>
    <numFmt numFmtId="179" formatCode="#,##0.0_р_."/>
    <numFmt numFmtId="180" formatCode="#,##0.0"/>
    <numFmt numFmtId="181" formatCode="_(* #,##0.00_);_(* \(#,##0.00\);_(* &quot;-&quot;??_);_(@_)"/>
    <numFmt numFmtId="182" formatCode="#,##0.000"/>
    <numFmt numFmtId="183" formatCode="#,##0.00000_р_."/>
    <numFmt numFmtId="184" formatCode="#,##0.000000_р_."/>
    <numFmt numFmtId="185" formatCode="#,##0.000000"/>
    <numFmt numFmtId="186" formatCode="_-* #,##0.0\ _₽_-;\-* #,##0.0\ _₽_-;_-* &quot;-&quot;?\ _₽_-;_-@_-"/>
    <numFmt numFmtId="187" formatCode="_-* #,##0.00\ _₽_-;\-* #,##0.00\ _₽_-;_-* &quot;-&quot;?\ _₽_-;_-@_-"/>
    <numFmt numFmtId="188" formatCode="_-* #,##0.000\ _₽_-;\-* #,##0.000\ _₽_-;_-* &quot;-&quot;?\ _₽_-;_-@_-"/>
    <numFmt numFmtId="189" formatCode="[$-FC19]d\ mmmm\ yyyy\ &quot;г.&quot;"/>
    <numFmt numFmtId="190" formatCode="0.0"/>
    <numFmt numFmtId="191" formatCode="#,##0.0\ _₽;\-#,##0.0\ _₽"/>
    <numFmt numFmtId="192" formatCode="#,##0.0\ _₽"/>
    <numFmt numFmtId="193" formatCode="#,##0.0_ ;[Red]\-#,##0.0\ "/>
    <numFmt numFmtId="194" formatCode="#,##0.0_ ;\-#,##0.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8"/>
      <name val="Segoe U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theme="1"/>
      <name val="Segoe U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35" fillId="0" borderId="1">
      <alignment horizontal="right" vertical="top" shrinkToFit="1"/>
      <protection/>
    </xf>
    <xf numFmtId="49" fontId="36" fillId="20" borderId="2">
      <alignment horizontal="center" vertical="top" shrinkToFit="1"/>
      <protection/>
    </xf>
    <xf numFmtId="0" fontId="36" fillId="20" borderId="1">
      <alignment horizontal="left" vertical="top" wrapText="1"/>
      <protection/>
    </xf>
    <xf numFmtId="49" fontId="36" fillId="20" borderId="2">
      <alignment horizontal="center" vertical="top" shrinkToFit="1"/>
      <protection/>
    </xf>
    <xf numFmtId="0" fontId="36" fillId="20" borderId="1">
      <alignment horizontal="left" vertical="top" wrapText="1"/>
      <protection/>
    </xf>
    <xf numFmtId="0" fontId="4" fillId="0" borderId="3">
      <alignment horizontal="center" vertical="top" wrapText="1"/>
      <protection/>
    </xf>
    <xf numFmtId="0" fontId="4" fillId="0" borderId="4">
      <alignment horizontal="center" vertical="top" wrapText="1"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5" applyNumberFormat="0" applyAlignment="0" applyProtection="0"/>
    <xf numFmtId="0" fontId="38" fillId="28" borderId="6" applyNumberFormat="0" applyAlignment="0" applyProtection="0"/>
    <xf numFmtId="0" fontId="39" fillId="28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29" borderId="1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12" applyNumberFormat="0" applyFont="0" applyAlignment="0" applyProtection="0"/>
    <xf numFmtId="9" fontId="0" fillId="0" borderId="0" applyFont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justify" vertical="top" wrapText="1"/>
    </xf>
    <xf numFmtId="49" fontId="6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86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justify" vertical="top" wrapText="1"/>
    </xf>
    <xf numFmtId="186" fontId="6" fillId="0" borderId="14" xfId="141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4" fontId="54" fillId="0" borderId="1" xfId="33" applyNumberFormat="1" applyFont="1" applyProtection="1">
      <alignment horizontal="right" vertical="top" shrinkToFit="1"/>
      <protection/>
    </xf>
    <xf numFmtId="49" fontId="8" fillId="0" borderId="14" xfId="0" applyNumberFormat="1" applyFont="1" applyFill="1" applyBorder="1" applyAlignment="1">
      <alignment horizontal="center" vertical="center" wrapText="1"/>
    </xf>
    <xf numFmtId="186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top" wrapText="1"/>
    </xf>
    <xf numFmtId="193" fontId="6" fillId="0" borderId="14" xfId="0" applyNumberFormat="1" applyFont="1" applyFill="1" applyBorder="1" applyAlignment="1">
      <alignment horizontal="center" vertical="center"/>
    </xf>
    <xf numFmtId="193" fontId="6" fillId="0" borderId="14" xfId="141" applyNumberFormat="1" applyFont="1" applyFill="1" applyBorder="1" applyAlignment="1">
      <alignment horizontal="center" vertical="center"/>
    </xf>
    <xf numFmtId="194" fontId="6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wrapText="1"/>
    </xf>
    <xf numFmtId="0" fontId="55" fillId="0" borderId="14" xfId="134" applyFont="1" applyFill="1" applyBorder="1" applyAlignment="1">
      <alignment horizontal="left" vertical="top" wrapText="1"/>
      <protection/>
    </xf>
    <xf numFmtId="0" fontId="55" fillId="0" borderId="14" xfId="134" applyFont="1" applyFill="1" applyBorder="1" applyAlignment="1">
      <alignment horizontal="center" vertical="center" wrapText="1"/>
      <protection/>
    </xf>
    <xf numFmtId="0" fontId="55" fillId="0" borderId="15" xfId="134" applyFont="1" applyFill="1" applyBorder="1" applyAlignment="1">
      <alignment horizontal="left" vertical="top" wrapText="1"/>
      <protection/>
    </xf>
    <xf numFmtId="0" fontId="55" fillId="0" borderId="15" xfId="134" applyFont="1" applyFill="1" applyBorder="1" applyAlignment="1">
      <alignment horizontal="center" vertical="center" wrapText="1"/>
      <protection/>
    </xf>
    <xf numFmtId="0" fontId="56" fillId="0" borderId="14" xfId="134" applyFont="1" applyFill="1" applyBorder="1" applyAlignment="1">
      <alignment horizontal="left" vertical="top" wrapText="1"/>
      <protection/>
    </xf>
    <xf numFmtId="0" fontId="56" fillId="0" borderId="14" xfId="134" applyFont="1" applyFill="1" applyBorder="1" applyAlignment="1">
      <alignment horizontal="center" vertical="center" wrapText="1"/>
      <protection/>
    </xf>
    <xf numFmtId="192" fontId="8" fillId="0" borderId="14" xfId="0" applyNumberFormat="1" applyFont="1" applyFill="1" applyBorder="1" applyAlignment="1">
      <alignment horizontal="center" vertical="center"/>
    </xf>
    <xf numFmtId="192" fontId="8" fillId="0" borderId="14" xfId="0" applyNumberFormat="1" applyFont="1" applyFill="1" applyBorder="1" applyAlignment="1">
      <alignment horizontal="center" vertical="center" wrapText="1"/>
    </xf>
    <xf numFmtId="192" fontId="56" fillId="0" borderId="15" xfId="145" applyNumberFormat="1" applyFont="1" applyFill="1" applyBorder="1" applyAlignment="1">
      <alignment horizontal="center" vertical="center" wrapText="1"/>
    </xf>
    <xf numFmtId="192" fontId="6" fillId="0" borderId="14" xfId="0" applyNumberFormat="1" applyFont="1" applyFill="1" applyBorder="1" applyAlignment="1">
      <alignment horizontal="center" vertical="center"/>
    </xf>
    <xf numFmtId="192" fontId="55" fillId="0" borderId="14" xfId="145" applyNumberFormat="1" applyFont="1" applyFill="1" applyBorder="1" applyAlignment="1">
      <alignment horizontal="center" vertical="center" wrapText="1"/>
    </xf>
    <xf numFmtId="192" fontId="6" fillId="0" borderId="14" xfId="0" applyNumberFormat="1" applyFont="1" applyFill="1" applyBorder="1" applyAlignment="1">
      <alignment horizontal="center" vertical="center" wrapText="1"/>
    </xf>
    <xf numFmtId="192" fontId="6" fillId="0" borderId="14" xfId="141" applyNumberFormat="1" applyFont="1" applyFill="1" applyBorder="1" applyAlignment="1">
      <alignment horizontal="center" vertical="center"/>
    </xf>
    <xf numFmtId="192" fontId="55" fillId="0" borderId="15" xfId="145" applyNumberFormat="1" applyFont="1" applyFill="1" applyBorder="1" applyAlignment="1">
      <alignment horizontal="center" vertical="center" wrapText="1"/>
    </xf>
    <xf numFmtId="192" fontId="56" fillId="0" borderId="14" xfId="145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horizontal="center" vertical="center" wrapText="1"/>
    </xf>
    <xf numFmtId="40" fontId="6" fillId="0" borderId="14" xfId="0" applyNumberFormat="1" applyFont="1" applyFill="1" applyBorder="1" applyAlignment="1">
      <alignment horizontal="center" vertical="center" wrapText="1"/>
    </xf>
    <xf numFmtId="40" fontId="8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33" fillId="0" borderId="0" xfId="0" applyFont="1" applyFill="1" applyAlignment="1">
      <alignment horizontal="center" vertical="top" wrapText="1"/>
    </xf>
    <xf numFmtId="0" fontId="33" fillId="0" borderId="0" xfId="0" applyFont="1" applyFill="1" applyAlignment="1">
      <alignment horizontal="center" wrapText="1"/>
    </xf>
    <xf numFmtId="0" fontId="6" fillId="0" borderId="14" xfId="38" applyNumberFormat="1" applyFont="1" applyFill="1" applyBorder="1" applyAlignment="1" applyProtection="1">
      <alignment horizontal="center" vertical="top" wrapText="1"/>
      <protection/>
    </xf>
    <xf numFmtId="49" fontId="6" fillId="0" borderId="14" xfId="39" applyNumberFormat="1" applyFont="1" applyFill="1" applyBorder="1" applyAlignment="1" applyProtection="1">
      <alignment horizontal="center" vertical="center" wrapText="1"/>
      <protection/>
    </xf>
    <xf numFmtId="49" fontId="6" fillId="0" borderId="14" xfId="39" applyNumberFormat="1" applyFont="1" applyFill="1" applyBorder="1" applyAlignment="1">
      <alignment horizontal="center" vertical="center" wrapText="1"/>
      <protection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6" fillId="0" borderId="16" xfId="38" applyNumberFormat="1" applyFont="1" applyFill="1" applyBorder="1" applyAlignment="1">
      <alignment horizontal="center" vertical="top" wrapText="1"/>
      <protection/>
    </xf>
  </cellXfs>
  <cellStyles count="13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100" xfId="33"/>
    <cellStyle name="ex73" xfId="34"/>
    <cellStyle name="ex74" xfId="35"/>
    <cellStyle name="ex75" xfId="36"/>
    <cellStyle name="ex76" xfId="37"/>
    <cellStyle name="xl28" xfId="38"/>
    <cellStyle name="xl40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10" xfId="60"/>
    <cellStyle name="Обычный 2 10 2" xfId="61"/>
    <cellStyle name="Обычный 2 11" xfId="62"/>
    <cellStyle name="Обычный 2 11 2" xfId="63"/>
    <cellStyle name="Обычный 2 12" xfId="64"/>
    <cellStyle name="Обычный 2 12 2" xfId="65"/>
    <cellStyle name="Обычный 2 13" xfId="66"/>
    <cellStyle name="Обычный 2 13 2" xfId="67"/>
    <cellStyle name="Обычный 2 14" xfId="68"/>
    <cellStyle name="Обычный 2 14 2" xfId="69"/>
    <cellStyle name="Обычный 2 15" xfId="70"/>
    <cellStyle name="Обычный 2 15 2" xfId="71"/>
    <cellStyle name="Обычный 2 16" xfId="72"/>
    <cellStyle name="Обычный 2 16 2" xfId="73"/>
    <cellStyle name="Обычный 2 17" xfId="74"/>
    <cellStyle name="Обычный 2 17 2" xfId="75"/>
    <cellStyle name="Обычный 2 18" xfId="76"/>
    <cellStyle name="Обычный 2 18 2" xfId="77"/>
    <cellStyle name="Обычный 2 19" xfId="78"/>
    <cellStyle name="Обычный 2 19 2" xfId="79"/>
    <cellStyle name="Обычный 2 2" xfId="80"/>
    <cellStyle name="Обычный 2 2 2" xfId="81"/>
    <cellStyle name="Обычный 2 20" xfId="82"/>
    <cellStyle name="Обычный 2 20 2" xfId="83"/>
    <cellStyle name="Обычный 2 21" xfId="84"/>
    <cellStyle name="Обычный 2 21 2" xfId="85"/>
    <cellStyle name="Обычный 2 22" xfId="86"/>
    <cellStyle name="Обычный 2 22 2" xfId="87"/>
    <cellStyle name="Обычный 2 23" xfId="88"/>
    <cellStyle name="Обычный 2 23 2" xfId="89"/>
    <cellStyle name="Обычный 2 24" xfId="90"/>
    <cellStyle name="Обычный 2 24 2" xfId="91"/>
    <cellStyle name="Обычный 2 25" xfId="92"/>
    <cellStyle name="Обычный 2 25 2" xfId="93"/>
    <cellStyle name="Обычный 2 26" xfId="94"/>
    <cellStyle name="Обычный 2 26 2" xfId="95"/>
    <cellStyle name="Обычный 2 27" xfId="96"/>
    <cellStyle name="Обычный 2 27 2" xfId="97"/>
    <cellStyle name="Обычный 2 28" xfId="98"/>
    <cellStyle name="Обычный 2 28 2" xfId="99"/>
    <cellStyle name="Обычный 2 29" xfId="100"/>
    <cellStyle name="Обычный 2 29 2" xfId="101"/>
    <cellStyle name="Обычный 2 3" xfId="102"/>
    <cellStyle name="Обычный 2 3 2" xfId="103"/>
    <cellStyle name="Обычный 2 30" xfId="104"/>
    <cellStyle name="Обычный 2 30 2" xfId="105"/>
    <cellStyle name="Обычный 2 31" xfId="106"/>
    <cellStyle name="Обычный 2 31 2" xfId="107"/>
    <cellStyle name="Обычный 2 32" xfId="108"/>
    <cellStyle name="Обычный 2 32 2" xfId="109"/>
    <cellStyle name="Обычный 2 33" xfId="110"/>
    <cellStyle name="Обычный 2 33 2" xfId="111"/>
    <cellStyle name="Обычный 2 34" xfId="112"/>
    <cellStyle name="Обычный 2 34 2" xfId="113"/>
    <cellStyle name="Обычный 2 35" xfId="114"/>
    <cellStyle name="Обычный 2 35 2" xfId="115"/>
    <cellStyle name="Обычный 2 36" xfId="116"/>
    <cellStyle name="Обычный 2 36 2" xfId="117"/>
    <cellStyle name="Обычный 2 4" xfId="118"/>
    <cellStyle name="Обычный 2 4 2" xfId="119"/>
    <cellStyle name="Обычный 2 5" xfId="120"/>
    <cellStyle name="Обычный 2 5 2" xfId="121"/>
    <cellStyle name="Обычный 2 6" xfId="122"/>
    <cellStyle name="Обычный 2 6 2" xfId="123"/>
    <cellStyle name="Обычный 2 7" xfId="124"/>
    <cellStyle name="Обычный 2 7 2" xfId="125"/>
    <cellStyle name="Обычный 2 8" xfId="126"/>
    <cellStyle name="Обычный 2 8 2" xfId="127"/>
    <cellStyle name="Обычный 2 9" xfId="128"/>
    <cellStyle name="Обычный 2 9 2" xfId="129"/>
    <cellStyle name="Обычный 3" xfId="130"/>
    <cellStyle name="Обычный 4" xfId="131"/>
    <cellStyle name="Обычный 5" xfId="132"/>
    <cellStyle name="Обычный 6" xfId="133"/>
    <cellStyle name="Обычный 7" xfId="134"/>
    <cellStyle name="Плохой" xfId="135"/>
    <cellStyle name="Пояснение" xfId="136"/>
    <cellStyle name="Примечание" xfId="137"/>
    <cellStyle name="Percent" xfId="138"/>
    <cellStyle name="Связанная ячейка" xfId="139"/>
    <cellStyle name="Текст предупреждения" xfId="140"/>
    <cellStyle name="Comma" xfId="141"/>
    <cellStyle name="Comma [0]" xfId="142"/>
    <cellStyle name="Финансовый 10" xfId="143"/>
    <cellStyle name="Финансовый 2" xfId="144"/>
    <cellStyle name="Финансовый 3" xfId="145"/>
    <cellStyle name="Хороший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tabSelected="1"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1" sqref="I11"/>
    </sheetView>
  </sheetViews>
  <sheetFormatPr defaultColWidth="22.28125" defaultRowHeight="15"/>
  <cols>
    <col min="1" max="1" width="47.7109375" style="2" customWidth="1"/>
    <col min="2" max="2" width="28.421875" style="13" customWidth="1"/>
    <col min="3" max="4" width="18.421875" style="14" customWidth="1"/>
    <col min="5" max="5" width="15.8515625" style="38" customWidth="1"/>
    <col min="6" max="6" width="14.28125" style="5" customWidth="1"/>
    <col min="7" max="231" width="8.7109375" style="1" customWidth="1"/>
    <col min="232" max="232" width="3.57421875" style="1" customWidth="1"/>
    <col min="233" max="16384" width="22.28125" style="1" customWidth="1"/>
  </cols>
  <sheetData>
    <row r="1" spans="1:7" ht="51.75" customHeight="1">
      <c r="A1" s="41" t="s">
        <v>127</v>
      </c>
      <c r="B1" s="42"/>
      <c r="C1" s="42"/>
      <c r="D1" s="42"/>
      <c r="E1" s="42"/>
      <c r="F1" s="43"/>
      <c r="G1" s="22"/>
    </row>
    <row r="2" spans="2:6" ht="15.75">
      <c r="B2" s="3"/>
      <c r="C2" s="4"/>
      <c r="D2" s="4"/>
      <c r="F2" s="6" t="s">
        <v>89</v>
      </c>
    </row>
    <row r="3" spans="1:6" s="7" customFormat="1" ht="39" customHeight="1">
      <c r="A3" s="44" t="s">
        <v>84</v>
      </c>
      <c r="B3" s="45" t="s">
        <v>85</v>
      </c>
      <c r="C3" s="47" t="s">
        <v>114</v>
      </c>
      <c r="D3" s="47" t="s">
        <v>137</v>
      </c>
      <c r="E3" s="49" t="s">
        <v>86</v>
      </c>
      <c r="F3" s="50"/>
    </row>
    <row r="4" spans="1:6" s="7" customFormat="1" ht="47.25">
      <c r="A4" s="52"/>
      <c r="B4" s="46"/>
      <c r="C4" s="48"/>
      <c r="D4" s="48"/>
      <c r="E4" s="39" t="s">
        <v>87</v>
      </c>
      <c r="F4" s="8" t="s">
        <v>88</v>
      </c>
    </row>
    <row r="5" spans="1:6" ht="23.25" customHeight="1">
      <c r="A5" s="18" t="s">
        <v>0</v>
      </c>
      <c r="B5" s="51" t="s">
        <v>1</v>
      </c>
      <c r="C5" s="29">
        <f>C6+C58</f>
        <v>5369998.995999999</v>
      </c>
      <c r="D5" s="29">
        <f>D6+D58</f>
        <v>5771193.74003</v>
      </c>
      <c r="E5" s="40">
        <f>D5-C5</f>
        <v>401194.74403000064</v>
      </c>
      <c r="F5" s="30">
        <f>D5/C5*100</f>
        <v>107.47103946069343</v>
      </c>
    </row>
    <row r="6" spans="1:6" ht="31.5">
      <c r="A6" s="27" t="s">
        <v>2</v>
      </c>
      <c r="B6" s="51" t="s">
        <v>157</v>
      </c>
      <c r="C6" s="29">
        <f>C7+C34</f>
        <v>1383192.596</v>
      </c>
      <c r="D6" s="31">
        <f>D7+D34</f>
        <v>1663233.64003</v>
      </c>
      <c r="E6" s="40">
        <f aca="true" t="shared" si="0" ref="E6:E69">D6-C6</f>
        <v>280041.04403</v>
      </c>
      <c r="F6" s="30">
        <f aca="true" t="shared" si="1" ref="F6:F69">D6/C6*100</f>
        <v>120.24599067691943</v>
      </c>
    </row>
    <row r="7" spans="1:6" ht="15.75">
      <c r="A7" s="25" t="s">
        <v>3</v>
      </c>
      <c r="B7" s="24"/>
      <c r="C7" s="32">
        <f>C8+C11+C13+C19+C24+C26+C30</f>
        <v>1313611.072</v>
      </c>
      <c r="D7" s="33">
        <f>D8+D11+D13++D19+D24+D26+D30</f>
        <v>1600171.43279</v>
      </c>
      <c r="E7" s="39">
        <f t="shared" si="0"/>
        <v>286560.36079000006</v>
      </c>
      <c r="F7" s="34">
        <f t="shared" si="1"/>
        <v>121.81470352207873</v>
      </c>
    </row>
    <row r="8" spans="1:6" ht="15.75">
      <c r="A8" s="11" t="s">
        <v>4</v>
      </c>
      <c r="B8" s="9" t="s">
        <v>5</v>
      </c>
      <c r="C8" s="32">
        <f>C9+C10</f>
        <v>708555.085</v>
      </c>
      <c r="D8" s="33">
        <f>D9+D10</f>
        <v>735272.95266</v>
      </c>
      <c r="E8" s="39">
        <f t="shared" si="0"/>
        <v>26717.86765999999</v>
      </c>
      <c r="F8" s="34">
        <f t="shared" si="1"/>
        <v>103.77075378126742</v>
      </c>
    </row>
    <row r="9" spans="1:6" ht="15.75">
      <c r="A9" s="23" t="s">
        <v>6</v>
      </c>
      <c r="B9" s="24" t="s">
        <v>7</v>
      </c>
      <c r="C9" s="35">
        <v>322808.318</v>
      </c>
      <c r="D9" s="33">
        <v>339666.37363</v>
      </c>
      <c r="E9" s="39">
        <f t="shared" si="0"/>
        <v>16858.05562999996</v>
      </c>
      <c r="F9" s="34">
        <f t="shared" si="1"/>
        <v>105.22231141206217</v>
      </c>
    </row>
    <row r="10" spans="1:6" ht="15.75">
      <c r="A10" s="23" t="s">
        <v>8</v>
      </c>
      <c r="B10" s="24" t="s">
        <v>9</v>
      </c>
      <c r="C10" s="35">
        <v>385746.767</v>
      </c>
      <c r="D10" s="33">
        <v>395606.57902999996</v>
      </c>
      <c r="E10" s="39">
        <f t="shared" si="0"/>
        <v>9859.812029999972</v>
      </c>
      <c r="F10" s="34">
        <f t="shared" si="1"/>
        <v>102.55603231795847</v>
      </c>
    </row>
    <row r="11" spans="1:6" ht="47.25">
      <c r="A11" s="23" t="s">
        <v>10</v>
      </c>
      <c r="B11" s="24" t="s">
        <v>11</v>
      </c>
      <c r="C11" s="32">
        <f>C12</f>
        <v>526646.52</v>
      </c>
      <c r="D11" s="33">
        <v>784230.85652</v>
      </c>
      <c r="E11" s="39">
        <f t="shared" si="0"/>
        <v>257584.33652</v>
      </c>
      <c r="F11" s="34">
        <f t="shared" si="1"/>
        <v>148.9102892999274</v>
      </c>
    </row>
    <row r="12" spans="1:6" ht="47.25">
      <c r="A12" s="23" t="s">
        <v>12</v>
      </c>
      <c r="B12" s="24" t="s">
        <v>13</v>
      </c>
      <c r="C12" s="35">
        <v>526646.52</v>
      </c>
      <c r="D12" s="33">
        <v>784230.85652</v>
      </c>
      <c r="E12" s="39">
        <f t="shared" si="0"/>
        <v>257584.33652</v>
      </c>
      <c r="F12" s="34">
        <f t="shared" si="1"/>
        <v>148.9102892999274</v>
      </c>
    </row>
    <row r="13" spans="1:6" ht="15.75">
      <c r="A13" s="23" t="s">
        <v>14</v>
      </c>
      <c r="B13" s="24" t="s">
        <v>15</v>
      </c>
      <c r="C13" s="32">
        <f>C16</f>
        <v>17.825</v>
      </c>
      <c r="D13" s="33">
        <f>D16+D18</f>
        <v>853.601</v>
      </c>
      <c r="E13" s="39">
        <f t="shared" si="0"/>
        <v>835.776</v>
      </c>
      <c r="F13" s="34">
        <f t="shared" si="1"/>
        <v>4788.78541374474</v>
      </c>
    </row>
    <row r="14" spans="1:6" ht="31.5" hidden="1">
      <c r="A14" s="23" t="s">
        <v>138</v>
      </c>
      <c r="B14" s="24" t="s">
        <v>139</v>
      </c>
      <c r="C14" s="32"/>
      <c r="D14" s="33">
        <v>0</v>
      </c>
      <c r="E14" s="39">
        <f t="shared" si="0"/>
        <v>0</v>
      </c>
      <c r="F14" s="34" t="e">
        <f t="shared" si="1"/>
        <v>#DIV/0!</v>
      </c>
    </row>
    <row r="15" spans="1:6" ht="31.5" hidden="1">
      <c r="A15" s="23" t="s">
        <v>140</v>
      </c>
      <c r="B15" s="24" t="s">
        <v>141</v>
      </c>
      <c r="C15" s="32"/>
      <c r="D15" s="33">
        <v>0</v>
      </c>
      <c r="E15" s="39">
        <f t="shared" si="0"/>
        <v>0</v>
      </c>
      <c r="F15" s="34" t="e">
        <f t="shared" si="1"/>
        <v>#DIV/0!</v>
      </c>
    </row>
    <row r="16" spans="1:6" ht="15.75">
      <c r="A16" s="23" t="s">
        <v>16</v>
      </c>
      <c r="B16" s="24" t="s">
        <v>17</v>
      </c>
      <c r="C16" s="35">
        <v>17.825</v>
      </c>
      <c r="D16" s="33">
        <v>0</v>
      </c>
      <c r="E16" s="39">
        <f t="shared" si="0"/>
        <v>-17.825</v>
      </c>
      <c r="F16" s="34">
        <f t="shared" si="1"/>
        <v>0</v>
      </c>
    </row>
    <row r="17" spans="1:6" ht="31.5" hidden="1">
      <c r="A17" s="25" t="s">
        <v>142</v>
      </c>
      <c r="B17" s="26" t="s">
        <v>143</v>
      </c>
      <c r="C17" s="35"/>
      <c r="D17" s="36">
        <v>0</v>
      </c>
      <c r="E17" s="39">
        <f t="shared" si="0"/>
        <v>0</v>
      </c>
      <c r="F17" s="34" t="e">
        <f t="shared" si="1"/>
        <v>#DIV/0!</v>
      </c>
    </row>
    <row r="18" spans="1:6" ht="15.75">
      <c r="A18" s="23" t="s">
        <v>144</v>
      </c>
      <c r="B18" s="24" t="s">
        <v>145</v>
      </c>
      <c r="C18" s="35"/>
      <c r="D18" s="33">
        <v>853.601</v>
      </c>
      <c r="E18" s="39">
        <f t="shared" si="0"/>
        <v>853.601</v>
      </c>
      <c r="F18" s="34"/>
    </row>
    <row r="19" spans="1:6" ht="15.75">
      <c r="A19" s="23" t="s">
        <v>18</v>
      </c>
      <c r="B19" s="24" t="s">
        <v>19</v>
      </c>
      <c r="C19" s="32">
        <f>C21+C22</f>
        <v>72731.889</v>
      </c>
      <c r="D19" s="33">
        <f>D20+D21+D22+D23</f>
        <v>73159.28187</v>
      </c>
      <c r="E19" s="39">
        <f t="shared" si="0"/>
        <v>427.3928700000106</v>
      </c>
      <c r="F19" s="34">
        <f t="shared" si="1"/>
        <v>100.58762789730378</v>
      </c>
    </row>
    <row r="20" spans="1:6" ht="15.75" hidden="1">
      <c r="A20" s="23" t="s">
        <v>146</v>
      </c>
      <c r="B20" s="24" t="s">
        <v>147</v>
      </c>
      <c r="C20" s="32"/>
      <c r="D20" s="33">
        <v>0</v>
      </c>
      <c r="E20" s="39">
        <f t="shared" si="0"/>
        <v>0</v>
      </c>
      <c r="F20" s="34" t="e">
        <f t="shared" si="1"/>
        <v>#DIV/0!</v>
      </c>
    </row>
    <row r="21" spans="1:6" ht="15.75">
      <c r="A21" s="23" t="s">
        <v>20</v>
      </c>
      <c r="B21" s="24" t="s">
        <v>21</v>
      </c>
      <c r="C21" s="35">
        <v>51119.221</v>
      </c>
      <c r="D21" s="33">
        <v>54885.166</v>
      </c>
      <c r="E21" s="39">
        <f t="shared" si="0"/>
        <v>3765.9449999999997</v>
      </c>
      <c r="F21" s="34">
        <f t="shared" si="1"/>
        <v>107.36698432865398</v>
      </c>
    </row>
    <row r="22" spans="1:6" ht="15.75">
      <c r="A22" s="23" t="s">
        <v>22</v>
      </c>
      <c r="B22" s="24" t="s">
        <v>23</v>
      </c>
      <c r="C22" s="35">
        <v>21612.668</v>
      </c>
      <c r="D22" s="33">
        <v>18274.11587</v>
      </c>
      <c r="E22" s="39">
        <f t="shared" si="0"/>
        <v>-3338.55213</v>
      </c>
      <c r="F22" s="34">
        <f t="shared" si="1"/>
        <v>84.5527996358432</v>
      </c>
    </row>
    <row r="23" spans="1:6" ht="15.75" hidden="1">
      <c r="A23" s="23" t="s">
        <v>148</v>
      </c>
      <c r="B23" s="24" t="s">
        <v>149</v>
      </c>
      <c r="C23" s="35"/>
      <c r="D23" s="33">
        <v>0</v>
      </c>
      <c r="E23" s="39">
        <f t="shared" si="0"/>
        <v>0</v>
      </c>
      <c r="F23" s="34" t="e">
        <f t="shared" si="1"/>
        <v>#DIV/0!</v>
      </c>
    </row>
    <row r="24" spans="1:6" ht="47.25">
      <c r="A24" s="23" t="s">
        <v>24</v>
      </c>
      <c r="B24" s="24" t="s">
        <v>25</v>
      </c>
      <c r="C24" s="32">
        <f>C25</f>
        <v>0.204</v>
      </c>
      <c r="D24" s="32">
        <f>D25</f>
        <v>0</v>
      </c>
      <c r="E24" s="39">
        <f t="shared" si="0"/>
        <v>-0.204</v>
      </c>
      <c r="F24" s="34">
        <f t="shared" si="1"/>
        <v>0</v>
      </c>
    </row>
    <row r="25" spans="1:7" ht="47.25">
      <c r="A25" s="23" t="s">
        <v>26</v>
      </c>
      <c r="B25" s="24" t="s">
        <v>27</v>
      </c>
      <c r="C25" s="35">
        <v>0.204</v>
      </c>
      <c r="D25" s="33">
        <v>0</v>
      </c>
      <c r="E25" s="39">
        <f t="shared" si="0"/>
        <v>-0.204</v>
      </c>
      <c r="F25" s="34">
        <f t="shared" si="1"/>
        <v>0</v>
      </c>
      <c r="G25" s="15"/>
    </row>
    <row r="26" spans="1:6" ht="15.75">
      <c r="A26" s="25" t="s">
        <v>28</v>
      </c>
      <c r="B26" s="26" t="s">
        <v>29</v>
      </c>
      <c r="C26" s="32">
        <f>C27+C28+C29</f>
        <v>5655.795999999999</v>
      </c>
      <c r="D26" s="32">
        <f>D27+D28+D29</f>
        <v>6652.85708</v>
      </c>
      <c r="E26" s="39">
        <f t="shared" si="0"/>
        <v>997.0610800000004</v>
      </c>
      <c r="F26" s="34">
        <f t="shared" si="1"/>
        <v>117.62901420065364</v>
      </c>
    </row>
    <row r="27" spans="1:6" ht="78.75">
      <c r="A27" s="23" t="s">
        <v>150</v>
      </c>
      <c r="B27" s="24" t="s">
        <v>151</v>
      </c>
      <c r="C27" s="32"/>
      <c r="D27" s="33">
        <v>0.15</v>
      </c>
      <c r="E27" s="39">
        <f t="shared" si="0"/>
        <v>0.15</v>
      </c>
      <c r="F27" s="34"/>
    </row>
    <row r="28" spans="1:6" ht="110.25">
      <c r="A28" s="23" t="s">
        <v>100</v>
      </c>
      <c r="B28" s="24" t="s">
        <v>101</v>
      </c>
      <c r="C28" s="32">
        <v>233.15</v>
      </c>
      <c r="D28" s="33">
        <v>91.5</v>
      </c>
      <c r="E28" s="39">
        <f t="shared" si="0"/>
        <v>-141.65</v>
      </c>
      <c r="F28" s="34">
        <f t="shared" si="1"/>
        <v>39.24512116663092</v>
      </c>
    </row>
    <row r="29" spans="1:6" ht="63">
      <c r="A29" s="23" t="s">
        <v>30</v>
      </c>
      <c r="B29" s="24" t="s">
        <v>31</v>
      </c>
      <c r="C29" s="32">
        <v>5422.646</v>
      </c>
      <c r="D29" s="33">
        <v>6561.20708</v>
      </c>
      <c r="E29" s="39">
        <f t="shared" si="0"/>
        <v>1138.5610800000004</v>
      </c>
      <c r="F29" s="34">
        <f t="shared" si="1"/>
        <v>120.9964117148713</v>
      </c>
    </row>
    <row r="30" spans="1:6" ht="47.25">
      <c r="A30" s="23" t="s">
        <v>32</v>
      </c>
      <c r="B30" s="24" t="s">
        <v>33</v>
      </c>
      <c r="C30" s="32">
        <f>C31+C32+C33</f>
        <v>3.753</v>
      </c>
      <c r="D30" s="32">
        <f>D31+D32+D33</f>
        <v>1.8836600000000001</v>
      </c>
      <c r="E30" s="39">
        <f t="shared" si="0"/>
        <v>-1.86934</v>
      </c>
      <c r="F30" s="34">
        <f t="shared" si="1"/>
        <v>50.190780708766326</v>
      </c>
    </row>
    <row r="31" spans="1:6" ht="47.25">
      <c r="A31" s="23" t="s">
        <v>120</v>
      </c>
      <c r="B31" s="24" t="s">
        <v>121</v>
      </c>
      <c r="C31" s="32">
        <v>0.007</v>
      </c>
      <c r="D31" s="33">
        <v>1.3821400000000001</v>
      </c>
      <c r="E31" s="39">
        <f t="shared" si="0"/>
        <v>1.3751400000000003</v>
      </c>
      <c r="F31" s="34">
        <f t="shared" si="1"/>
        <v>19744.857142857145</v>
      </c>
    </row>
    <row r="32" spans="1:6" ht="15.75">
      <c r="A32" s="23" t="s">
        <v>152</v>
      </c>
      <c r="B32" s="24" t="s">
        <v>153</v>
      </c>
      <c r="C32" s="32"/>
      <c r="D32" s="33">
        <v>0.48949000000000004</v>
      </c>
      <c r="E32" s="39">
        <f t="shared" si="0"/>
        <v>0.48949000000000004</v>
      </c>
      <c r="F32" s="34"/>
    </row>
    <row r="33" spans="1:6" ht="47.25">
      <c r="A33" s="23" t="s">
        <v>122</v>
      </c>
      <c r="B33" s="24" t="s">
        <v>123</v>
      </c>
      <c r="C33" s="32">
        <v>3.746</v>
      </c>
      <c r="D33" s="33">
        <v>0.012029999999999999</v>
      </c>
      <c r="E33" s="39">
        <f t="shared" si="0"/>
        <v>-3.73397</v>
      </c>
      <c r="F33" s="34">
        <f t="shared" si="1"/>
        <v>0.32114255205552583</v>
      </c>
    </row>
    <row r="34" spans="1:6" ht="15.75">
      <c r="A34" s="27" t="s">
        <v>34</v>
      </c>
      <c r="B34" s="28"/>
      <c r="C34" s="29">
        <f>C35+C39+C43+C46+C48+C50+C55</f>
        <v>69581.524</v>
      </c>
      <c r="D34" s="37">
        <f>D35+D39+D43+D46+D48+D50+D55</f>
        <v>63062.20724</v>
      </c>
      <c r="E34" s="39">
        <f t="shared" si="0"/>
        <v>-6519.3167600000015</v>
      </c>
      <c r="F34" s="34">
        <f t="shared" si="1"/>
        <v>90.63067839675372</v>
      </c>
    </row>
    <row r="35" spans="1:6" ht="63">
      <c r="A35" s="23" t="s">
        <v>35</v>
      </c>
      <c r="B35" s="24" t="s">
        <v>36</v>
      </c>
      <c r="C35" s="32">
        <f>C36+C37+C38</f>
        <v>3560.355</v>
      </c>
      <c r="D35" s="32">
        <f>D36+D37+D38</f>
        <v>4787.39481</v>
      </c>
      <c r="E35" s="39">
        <f t="shared" si="0"/>
        <v>1227.0398099999998</v>
      </c>
      <c r="F35" s="34">
        <f t="shared" si="1"/>
        <v>134.46397367678222</v>
      </c>
    </row>
    <row r="36" spans="1:6" ht="31.5">
      <c r="A36" s="23" t="s">
        <v>37</v>
      </c>
      <c r="B36" s="24" t="s">
        <v>38</v>
      </c>
      <c r="C36" s="35">
        <v>6.862</v>
      </c>
      <c r="D36" s="33">
        <v>6.055140000000001</v>
      </c>
      <c r="E36" s="39">
        <f t="shared" si="0"/>
        <v>-0.8068599999999995</v>
      </c>
      <c r="F36" s="34">
        <f t="shared" si="1"/>
        <v>88.2416205187992</v>
      </c>
    </row>
    <row r="37" spans="1:6" ht="141.75">
      <c r="A37" s="23" t="s">
        <v>39</v>
      </c>
      <c r="B37" s="24" t="s">
        <v>40</v>
      </c>
      <c r="C37" s="35">
        <v>3149.391</v>
      </c>
      <c r="D37" s="33">
        <v>4198.683309999999</v>
      </c>
      <c r="E37" s="39">
        <f t="shared" si="0"/>
        <v>1049.2923099999994</v>
      </c>
      <c r="F37" s="34">
        <f t="shared" si="1"/>
        <v>133.3173083304042</v>
      </c>
    </row>
    <row r="38" spans="1:6" ht="115.5" customHeight="1">
      <c r="A38" s="23" t="s">
        <v>41</v>
      </c>
      <c r="B38" s="24" t="s">
        <v>42</v>
      </c>
      <c r="C38" s="35">
        <v>404.102</v>
      </c>
      <c r="D38" s="33">
        <v>582.65636</v>
      </c>
      <c r="E38" s="39">
        <f t="shared" si="0"/>
        <v>178.55435999999997</v>
      </c>
      <c r="F38" s="34">
        <f t="shared" si="1"/>
        <v>144.18546802539953</v>
      </c>
    </row>
    <row r="39" spans="1:6" ht="42" customHeight="1">
      <c r="A39" s="23" t="s">
        <v>43</v>
      </c>
      <c r="B39" s="24" t="s">
        <v>44</v>
      </c>
      <c r="C39" s="32">
        <f>C40+C41+C42</f>
        <v>12673.839</v>
      </c>
      <c r="D39" s="33">
        <f>D40+D41+D42</f>
        <v>13513.608350000002</v>
      </c>
      <c r="E39" s="39">
        <f t="shared" si="0"/>
        <v>839.7693500000023</v>
      </c>
      <c r="F39" s="34">
        <f t="shared" si="1"/>
        <v>106.62600613752473</v>
      </c>
    </row>
    <row r="40" spans="1:6" ht="42" customHeight="1">
      <c r="A40" s="23" t="s">
        <v>45</v>
      </c>
      <c r="B40" s="24" t="s">
        <v>46</v>
      </c>
      <c r="C40" s="35">
        <v>772.091</v>
      </c>
      <c r="D40" s="33">
        <v>881.40786</v>
      </c>
      <c r="E40" s="39">
        <f t="shared" si="0"/>
        <v>109.31686000000002</v>
      </c>
      <c r="F40" s="34">
        <f t="shared" si="1"/>
        <v>114.15854607811772</v>
      </c>
    </row>
    <row r="41" spans="1:6" ht="25.5" customHeight="1">
      <c r="A41" s="25" t="s">
        <v>47</v>
      </c>
      <c r="B41" s="26" t="s">
        <v>48</v>
      </c>
      <c r="C41" s="35">
        <v>63.943</v>
      </c>
      <c r="D41" s="36">
        <v>1058.7426</v>
      </c>
      <c r="E41" s="39">
        <f t="shared" si="0"/>
        <v>994.7996</v>
      </c>
      <c r="F41" s="34">
        <f t="shared" si="1"/>
        <v>1655.7599737266003</v>
      </c>
    </row>
    <row r="42" spans="1:6" ht="24" customHeight="1">
      <c r="A42" s="23" t="s">
        <v>49</v>
      </c>
      <c r="B42" s="24" t="s">
        <v>50</v>
      </c>
      <c r="C42" s="35">
        <v>11837.805</v>
      </c>
      <c r="D42" s="33">
        <v>11573.457890000001</v>
      </c>
      <c r="E42" s="39">
        <f t="shared" si="0"/>
        <v>-264.3471099999988</v>
      </c>
      <c r="F42" s="34">
        <f t="shared" si="1"/>
        <v>97.76692461144614</v>
      </c>
    </row>
    <row r="43" spans="1:6" ht="57" customHeight="1">
      <c r="A43" s="23" t="s">
        <v>102</v>
      </c>
      <c r="B43" s="24" t="s">
        <v>51</v>
      </c>
      <c r="C43" s="32">
        <f>C44+C45</f>
        <v>7015.7</v>
      </c>
      <c r="D43" s="33">
        <v>9767.97829</v>
      </c>
      <c r="E43" s="39">
        <f t="shared" si="0"/>
        <v>2752.2782899999993</v>
      </c>
      <c r="F43" s="34">
        <f t="shared" si="1"/>
        <v>139.23027338683238</v>
      </c>
    </row>
    <row r="44" spans="1:6" ht="26.25" customHeight="1">
      <c r="A44" s="23" t="s">
        <v>52</v>
      </c>
      <c r="B44" s="24" t="s">
        <v>53</v>
      </c>
      <c r="C44" s="35">
        <v>4706.883</v>
      </c>
      <c r="D44" s="33">
        <v>6100.28841</v>
      </c>
      <c r="E44" s="39">
        <f t="shared" si="0"/>
        <v>1393.4054100000003</v>
      </c>
      <c r="F44" s="34">
        <f t="shared" si="1"/>
        <v>129.60357013335576</v>
      </c>
    </row>
    <row r="45" spans="1:6" ht="27" customHeight="1">
      <c r="A45" s="23" t="s">
        <v>54</v>
      </c>
      <c r="B45" s="24" t="s">
        <v>55</v>
      </c>
      <c r="C45" s="35">
        <v>2308.817</v>
      </c>
      <c r="D45" s="33">
        <v>3667.68988</v>
      </c>
      <c r="E45" s="39">
        <f t="shared" si="0"/>
        <v>1358.87288</v>
      </c>
      <c r="F45" s="34">
        <f t="shared" si="1"/>
        <v>158.8558071081424</v>
      </c>
    </row>
    <row r="46" spans="1:6" ht="37.5" customHeight="1">
      <c r="A46" s="23" t="s">
        <v>56</v>
      </c>
      <c r="B46" s="24" t="s">
        <v>57</v>
      </c>
      <c r="C46" s="32">
        <f>C47</f>
        <v>589.13</v>
      </c>
      <c r="D46" s="32">
        <f>D47</f>
        <v>150.81457999999998</v>
      </c>
      <c r="E46" s="39">
        <f t="shared" si="0"/>
        <v>-438.31542</v>
      </c>
      <c r="F46" s="34">
        <f t="shared" si="1"/>
        <v>25.599541697078738</v>
      </c>
    </row>
    <row r="47" spans="1:6" ht="47.25">
      <c r="A47" s="23" t="s">
        <v>58</v>
      </c>
      <c r="B47" s="24" t="s">
        <v>59</v>
      </c>
      <c r="C47" s="35">
        <v>589.13</v>
      </c>
      <c r="D47" s="33">
        <v>150.81457999999998</v>
      </c>
      <c r="E47" s="39">
        <f t="shared" si="0"/>
        <v>-438.31542</v>
      </c>
      <c r="F47" s="34">
        <f t="shared" si="1"/>
        <v>25.599541697078738</v>
      </c>
    </row>
    <row r="48" spans="1:6" ht="31.5">
      <c r="A48" s="23" t="s">
        <v>60</v>
      </c>
      <c r="B48" s="24" t="s">
        <v>61</v>
      </c>
      <c r="C48" s="32">
        <f>C49</f>
        <v>24.5</v>
      </c>
      <c r="D48" s="32">
        <f>D49</f>
        <v>4</v>
      </c>
      <c r="E48" s="39">
        <f t="shared" si="0"/>
        <v>-20.5</v>
      </c>
      <c r="F48" s="34">
        <f t="shared" si="1"/>
        <v>16.3265306122449</v>
      </c>
    </row>
    <row r="49" spans="1:6" ht="47.25">
      <c r="A49" s="23" t="s">
        <v>62</v>
      </c>
      <c r="B49" s="24" t="s">
        <v>63</v>
      </c>
      <c r="C49" s="35">
        <v>24.5</v>
      </c>
      <c r="D49" s="33">
        <v>4</v>
      </c>
      <c r="E49" s="39">
        <f t="shared" si="0"/>
        <v>-20.5</v>
      </c>
      <c r="F49" s="34">
        <f t="shared" si="1"/>
        <v>16.3265306122449</v>
      </c>
    </row>
    <row r="50" spans="1:6" ht="31.5">
      <c r="A50" s="23" t="s">
        <v>64</v>
      </c>
      <c r="B50" s="24" t="s">
        <v>65</v>
      </c>
      <c r="C50" s="32">
        <f>C51+C52+C53+C54</f>
        <v>29344.398</v>
      </c>
      <c r="D50" s="32">
        <f>D51+D52+D53+D54</f>
        <v>34943.772800000006</v>
      </c>
      <c r="E50" s="39">
        <f t="shared" si="0"/>
        <v>5599.374800000005</v>
      </c>
      <c r="F50" s="34">
        <f t="shared" si="1"/>
        <v>119.08158006853644</v>
      </c>
    </row>
    <row r="51" spans="1:6" ht="47.25">
      <c r="A51" s="23" t="s">
        <v>115</v>
      </c>
      <c r="B51" s="24" t="s">
        <v>154</v>
      </c>
      <c r="C51" s="32">
        <v>14285.329</v>
      </c>
      <c r="D51" s="33">
        <v>30370.747600000002</v>
      </c>
      <c r="E51" s="39">
        <f t="shared" si="0"/>
        <v>16085.418600000003</v>
      </c>
      <c r="F51" s="34">
        <f t="shared" si="1"/>
        <v>212.6009670480813</v>
      </c>
    </row>
    <row r="52" spans="1:6" ht="47.25">
      <c r="A52" s="23" t="s">
        <v>116</v>
      </c>
      <c r="B52" s="24" t="s">
        <v>155</v>
      </c>
      <c r="C52" s="35">
        <v>6.51</v>
      </c>
      <c r="D52" s="33">
        <v>0</v>
      </c>
      <c r="E52" s="39">
        <f t="shared" si="0"/>
        <v>-6.51</v>
      </c>
      <c r="F52" s="34">
        <f t="shared" si="1"/>
        <v>0</v>
      </c>
    </row>
    <row r="53" spans="1:6" ht="173.25">
      <c r="A53" s="23" t="s">
        <v>117</v>
      </c>
      <c r="B53" s="24" t="s">
        <v>156</v>
      </c>
      <c r="C53" s="35">
        <v>53.114</v>
      </c>
      <c r="D53" s="33">
        <v>813.5538399999999</v>
      </c>
      <c r="E53" s="39">
        <f t="shared" si="0"/>
        <v>760.4398399999999</v>
      </c>
      <c r="F53" s="34">
        <f t="shared" si="1"/>
        <v>1531.7126181421092</v>
      </c>
    </row>
    <row r="54" spans="1:6" ht="31.5">
      <c r="A54" s="23" t="s">
        <v>118</v>
      </c>
      <c r="B54" s="24" t="s">
        <v>119</v>
      </c>
      <c r="C54" s="35">
        <v>14999.445</v>
      </c>
      <c r="D54" s="33">
        <v>3759.47136</v>
      </c>
      <c r="E54" s="39">
        <f t="shared" si="0"/>
        <v>-11239.97364</v>
      </c>
      <c r="F54" s="34">
        <f t="shared" si="1"/>
        <v>25.06406977058151</v>
      </c>
    </row>
    <row r="55" spans="1:6" ht="15.75">
      <c r="A55" s="23" t="s">
        <v>66</v>
      </c>
      <c r="B55" s="24" t="s">
        <v>67</v>
      </c>
      <c r="C55" s="32">
        <f>C56+C57</f>
        <v>16373.602</v>
      </c>
      <c r="D55" s="32">
        <f>D56+D57</f>
        <v>-105.36158999999999</v>
      </c>
      <c r="E55" s="39">
        <f t="shared" si="0"/>
        <v>-16478.96359</v>
      </c>
      <c r="F55" s="34">
        <f t="shared" si="1"/>
        <v>-0.6434844941265825</v>
      </c>
    </row>
    <row r="56" spans="1:6" ht="15.75">
      <c r="A56" s="23" t="s">
        <v>68</v>
      </c>
      <c r="B56" s="24" t="s">
        <v>69</v>
      </c>
      <c r="C56" s="35">
        <v>16356.181</v>
      </c>
      <c r="D56" s="33">
        <v>-105.36158999999999</v>
      </c>
      <c r="E56" s="39">
        <f t="shared" si="0"/>
        <v>-16461.54259</v>
      </c>
      <c r="F56" s="34">
        <f t="shared" si="1"/>
        <v>-0.6441698707051481</v>
      </c>
    </row>
    <row r="57" spans="1:6" ht="15.75">
      <c r="A57" s="25" t="s">
        <v>70</v>
      </c>
      <c r="B57" s="26" t="s">
        <v>71</v>
      </c>
      <c r="C57" s="35">
        <v>17.421</v>
      </c>
      <c r="D57" s="36">
        <v>0</v>
      </c>
      <c r="E57" s="39">
        <f t="shared" si="0"/>
        <v>-17.421</v>
      </c>
      <c r="F57" s="34">
        <f t="shared" si="1"/>
        <v>0</v>
      </c>
    </row>
    <row r="58" spans="1:6" ht="15.75">
      <c r="A58" s="18" t="s">
        <v>90</v>
      </c>
      <c r="B58" s="16" t="s">
        <v>91</v>
      </c>
      <c r="C58" s="17">
        <f>C59+C67+C72+C74+C76+C71</f>
        <v>3986806.4</v>
      </c>
      <c r="D58" s="17">
        <f>D59+D67+D72+D74+D76+D71</f>
        <v>4107960.1</v>
      </c>
      <c r="E58" s="39">
        <f t="shared" si="0"/>
        <v>121153.70000000019</v>
      </c>
      <c r="F58" s="34">
        <f t="shared" si="1"/>
        <v>103.03886589526896</v>
      </c>
    </row>
    <row r="59" spans="1:6" ht="47.25">
      <c r="A59" s="11" t="s">
        <v>92</v>
      </c>
      <c r="B59" s="9" t="s">
        <v>93</v>
      </c>
      <c r="C59" s="10">
        <f>C60+C64+C65+C66</f>
        <v>3384538.3000000003</v>
      </c>
      <c r="D59" s="10">
        <f>D60+D64+D65+D66</f>
        <v>3496708.4</v>
      </c>
      <c r="E59" s="39">
        <f t="shared" si="0"/>
        <v>112170.09999999963</v>
      </c>
      <c r="F59" s="34">
        <f t="shared" si="1"/>
        <v>103.3141920716335</v>
      </c>
    </row>
    <row r="60" spans="1:6" ht="31.5">
      <c r="A60" s="11" t="s">
        <v>94</v>
      </c>
      <c r="B60" s="9" t="s">
        <v>103</v>
      </c>
      <c r="C60" s="10">
        <f>SUM(C61:C63)</f>
        <v>2620544</v>
      </c>
      <c r="D60" s="10">
        <f>SUM(D61:D63)</f>
        <v>2433090</v>
      </c>
      <c r="E60" s="39">
        <f t="shared" si="0"/>
        <v>-187454</v>
      </c>
      <c r="F60" s="34">
        <f t="shared" si="1"/>
        <v>92.8467524300298</v>
      </c>
    </row>
    <row r="61" spans="1:6" ht="31.5">
      <c r="A61" s="11" t="s">
        <v>95</v>
      </c>
      <c r="B61" s="9" t="s">
        <v>104</v>
      </c>
      <c r="C61" s="10">
        <v>2343600</v>
      </c>
      <c r="D61" s="19">
        <v>2343600</v>
      </c>
      <c r="E61" s="39">
        <f t="shared" si="0"/>
        <v>0</v>
      </c>
      <c r="F61" s="34">
        <f t="shared" si="1"/>
        <v>100</v>
      </c>
    </row>
    <row r="62" spans="1:6" ht="31.5">
      <c r="A62" s="11" t="s">
        <v>96</v>
      </c>
      <c r="B62" s="9" t="s">
        <v>105</v>
      </c>
      <c r="C62" s="10">
        <v>86440</v>
      </c>
      <c r="D62" s="19">
        <v>0</v>
      </c>
      <c r="E62" s="39">
        <f t="shared" si="0"/>
        <v>-86440</v>
      </c>
      <c r="F62" s="34">
        <f t="shared" si="1"/>
        <v>0</v>
      </c>
    </row>
    <row r="63" spans="1:6" ht="63">
      <c r="A63" s="11" t="s">
        <v>133</v>
      </c>
      <c r="B63" s="9" t="s">
        <v>106</v>
      </c>
      <c r="C63" s="10">
        <v>190504</v>
      </c>
      <c r="D63" s="19">
        <v>89490</v>
      </c>
      <c r="E63" s="39">
        <f t="shared" si="0"/>
        <v>-101014</v>
      </c>
      <c r="F63" s="34">
        <f t="shared" si="1"/>
        <v>46.97539159282745</v>
      </c>
    </row>
    <row r="64" spans="1:6" ht="47.25">
      <c r="A64" s="11" t="s">
        <v>97</v>
      </c>
      <c r="B64" s="9" t="s">
        <v>107</v>
      </c>
      <c r="C64" s="10">
        <v>345126.2</v>
      </c>
      <c r="D64" s="19">
        <v>530708.8</v>
      </c>
      <c r="E64" s="39">
        <f t="shared" si="0"/>
        <v>185582.60000000003</v>
      </c>
      <c r="F64" s="34">
        <f t="shared" si="1"/>
        <v>153.77238818727758</v>
      </c>
    </row>
    <row r="65" spans="1:6" ht="31.5">
      <c r="A65" s="11" t="s">
        <v>98</v>
      </c>
      <c r="B65" s="9" t="s">
        <v>108</v>
      </c>
      <c r="C65" s="10">
        <v>320667.6</v>
      </c>
      <c r="D65" s="19">
        <v>384842.9</v>
      </c>
      <c r="E65" s="39">
        <f t="shared" si="0"/>
        <v>64175.30000000005</v>
      </c>
      <c r="F65" s="34">
        <f t="shared" si="1"/>
        <v>120.01302906810668</v>
      </c>
    </row>
    <row r="66" spans="1:6" ht="15.75">
      <c r="A66" s="11" t="s">
        <v>99</v>
      </c>
      <c r="B66" s="9" t="s">
        <v>109</v>
      </c>
      <c r="C66" s="10">
        <v>98200.5</v>
      </c>
      <c r="D66" s="19">
        <v>148066.7</v>
      </c>
      <c r="E66" s="39">
        <f t="shared" si="0"/>
        <v>49866.20000000001</v>
      </c>
      <c r="F66" s="34">
        <f t="shared" si="1"/>
        <v>150.77998584528592</v>
      </c>
    </row>
    <row r="67" spans="1:6" ht="47.25">
      <c r="A67" s="11" t="s">
        <v>72</v>
      </c>
      <c r="B67" s="9" t="s">
        <v>73</v>
      </c>
      <c r="C67" s="10">
        <f>C68</f>
        <v>-6.7</v>
      </c>
      <c r="D67" s="10">
        <f>D68</f>
        <v>0</v>
      </c>
      <c r="E67" s="39">
        <f t="shared" si="0"/>
        <v>6.7</v>
      </c>
      <c r="F67" s="34">
        <f t="shared" si="1"/>
        <v>0</v>
      </c>
    </row>
    <row r="68" spans="1:6" ht="63">
      <c r="A68" s="11" t="s">
        <v>74</v>
      </c>
      <c r="B68" s="9" t="s">
        <v>110</v>
      </c>
      <c r="C68" s="10">
        <f>SUM(C69:C70)</f>
        <v>-6.7</v>
      </c>
      <c r="D68" s="10">
        <f>SUM(D69:D70)</f>
        <v>0</v>
      </c>
      <c r="E68" s="39">
        <f t="shared" si="0"/>
        <v>6.7</v>
      </c>
      <c r="F68" s="34">
        <f t="shared" si="1"/>
        <v>0</v>
      </c>
    </row>
    <row r="69" spans="1:6" ht="63">
      <c r="A69" s="11" t="s">
        <v>75</v>
      </c>
      <c r="B69" s="9" t="s">
        <v>111</v>
      </c>
      <c r="C69" s="10">
        <v>-6.7</v>
      </c>
      <c r="D69" s="19">
        <v>0</v>
      </c>
      <c r="E69" s="39">
        <f t="shared" si="0"/>
        <v>6.7</v>
      </c>
      <c r="F69" s="34">
        <f t="shared" si="1"/>
        <v>0</v>
      </c>
    </row>
    <row r="70" spans="1:6" ht="173.25">
      <c r="A70" s="11" t="s">
        <v>124</v>
      </c>
      <c r="B70" s="9" t="s">
        <v>125</v>
      </c>
      <c r="C70" s="10">
        <v>0</v>
      </c>
      <c r="D70" s="19">
        <v>0</v>
      </c>
      <c r="E70" s="39">
        <f aca="true" t="shared" si="2" ref="E70:E82">D70-C70</f>
        <v>0</v>
      </c>
      <c r="F70" s="34"/>
    </row>
    <row r="71" spans="1:6" ht="31.5">
      <c r="A71" s="11" t="s">
        <v>134</v>
      </c>
      <c r="B71" s="9" t="s">
        <v>135</v>
      </c>
      <c r="C71" s="10">
        <v>9076.3</v>
      </c>
      <c r="D71" s="19">
        <v>8278.9</v>
      </c>
      <c r="E71" s="39">
        <f t="shared" si="2"/>
        <v>-797.3999999999996</v>
      </c>
      <c r="F71" s="34">
        <f aca="true" t="shared" si="3" ref="F70:F82">D71/C71*100</f>
        <v>91.21448167204699</v>
      </c>
    </row>
    <row r="72" spans="1:6" ht="31.5">
      <c r="A72" s="11" t="s">
        <v>76</v>
      </c>
      <c r="B72" s="9" t="s">
        <v>77</v>
      </c>
      <c r="C72" s="10">
        <f>C73</f>
        <v>3050</v>
      </c>
      <c r="D72" s="10">
        <f>D73</f>
        <v>3350</v>
      </c>
      <c r="E72" s="39">
        <f t="shared" si="2"/>
        <v>300</v>
      </c>
      <c r="F72" s="34">
        <f t="shared" si="3"/>
        <v>109.8360655737705</v>
      </c>
    </row>
    <row r="73" spans="1:6" ht="31.5">
      <c r="A73" s="11" t="s">
        <v>78</v>
      </c>
      <c r="B73" s="9" t="s">
        <v>112</v>
      </c>
      <c r="C73" s="12">
        <v>3050</v>
      </c>
      <c r="D73" s="20">
        <v>3350</v>
      </c>
      <c r="E73" s="39">
        <f t="shared" si="2"/>
        <v>300</v>
      </c>
      <c r="F73" s="34">
        <f t="shared" si="3"/>
        <v>109.8360655737705</v>
      </c>
    </row>
    <row r="74" spans="1:6" ht="141.75">
      <c r="A74" s="11" t="s">
        <v>79</v>
      </c>
      <c r="B74" s="9" t="s">
        <v>80</v>
      </c>
      <c r="C74" s="10">
        <f>C75</f>
        <v>626374.1</v>
      </c>
      <c r="D74" s="10">
        <f>D75</f>
        <v>616524.1</v>
      </c>
      <c r="E74" s="39">
        <f t="shared" si="2"/>
        <v>-9850</v>
      </c>
      <c r="F74" s="34">
        <f t="shared" si="3"/>
        <v>98.42745732941384</v>
      </c>
    </row>
    <row r="75" spans="1:6" ht="126">
      <c r="A75" s="11" t="s">
        <v>113</v>
      </c>
      <c r="B75" s="9" t="s">
        <v>126</v>
      </c>
      <c r="C75" s="10">
        <v>626374.1</v>
      </c>
      <c r="D75" s="19">
        <v>616524.1</v>
      </c>
      <c r="E75" s="39">
        <f t="shared" si="2"/>
        <v>-9850</v>
      </c>
      <c r="F75" s="34">
        <f t="shared" si="3"/>
        <v>98.42745732941384</v>
      </c>
    </row>
    <row r="76" spans="1:6" ht="63">
      <c r="A76" s="11" t="s">
        <v>81</v>
      </c>
      <c r="B76" s="9" t="s">
        <v>82</v>
      </c>
      <c r="C76" s="10">
        <f>C77</f>
        <v>-36225.6</v>
      </c>
      <c r="D76" s="10">
        <f>D77</f>
        <v>-16901.3</v>
      </c>
      <c r="E76" s="39">
        <f t="shared" si="2"/>
        <v>19324.3</v>
      </c>
      <c r="F76" s="34">
        <f t="shared" si="3"/>
        <v>46.655679961132456</v>
      </c>
    </row>
    <row r="77" spans="1:6" ht="63">
      <c r="A77" s="11" t="s">
        <v>83</v>
      </c>
      <c r="B77" s="9" t="s">
        <v>136</v>
      </c>
      <c r="C77" s="10">
        <v>-36225.6</v>
      </c>
      <c r="D77" s="21">
        <v>-16901.3</v>
      </c>
      <c r="E77" s="39">
        <f t="shared" si="2"/>
        <v>19324.3</v>
      </c>
      <c r="F77" s="34">
        <f t="shared" si="3"/>
        <v>46.655679961132456</v>
      </c>
    </row>
    <row r="78" spans="1:6" ht="126">
      <c r="A78" s="11" t="s">
        <v>113</v>
      </c>
      <c r="B78" s="8" t="s">
        <v>126</v>
      </c>
      <c r="C78" s="10">
        <v>92030.7</v>
      </c>
      <c r="D78" s="10">
        <v>110693.1</v>
      </c>
      <c r="E78" s="39">
        <f t="shared" si="2"/>
        <v>18662.40000000001</v>
      </c>
      <c r="F78" s="34">
        <f t="shared" si="3"/>
        <v>120.27845056051949</v>
      </c>
    </row>
    <row r="79" spans="1:6" ht="126">
      <c r="A79" s="11" t="s">
        <v>128</v>
      </c>
      <c r="B79" s="8" t="s">
        <v>129</v>
      </c>
      <c r="C79" s="10">
        <v>247.2</v>
      </c>
      <c r="D79" s="10">
        <v>7467.9</v>
      </c>
      <c r="E79" s="39">
        <f t="shared" si="2"/>
        <v>7220.7</v>
      </c>
      <c r="F79" s="34">
        <f t="shared" si="3"/>
        <v>3020.995145631068</v>
      </c>
    </row>
    <row r="80" spans="1:6" ht="126">
      <c r="A80" s="11" t="s">
        <v>130</v>
      </c>
      <c r="B80" s="8" t="s">
        <v>131</v>
      </c>
      <c r="C80" s="10">
        <v>23392.1</v>
      </c>
      <c r="D80" s="10">
        <v>10575.3</v>
      </c>
      <c r="E80" s="39">
        <f t="shared" si="2"/>
        <v>-12816.8</v>
      </c>
      <c r="F80" s="34">
        <f t="shared" si="3"/>
        <v>45.20885256133481</v>
      </c>
    </row>
    <row r="81" spans="1:6" ht="63">
      <c r="A81" s="11" t="s">
        <v>81</v>
      </c>
      <c r="B81" s="9" t="s">
        <v>82</v>
      </c>
      <c r="C81" s="10">
        <v>-36225.6</v>
      </c>
      <c r="D81" s="10">
        <v>-16901.3</v>
      </c>
      <c r="E81" s="39">
        <f t="shared" si="2"/>
        <v>19324.3</v>
      </c>
      <c r="F81" s="34">
        <f t="shared" si="3"/>
        <v>46.655679961132456</v>
      </c>
    </row>
    <row r="82" spans="1:6" ht="63">
      <c r="A82" s="11" t="s">
        <v>83</v>
      </c>
      <c r="B82" s="9" t="s">
        <v>132</v>
      </c>
      <c r="C82" s="10">
        <v>-36225.6</v>
      </c>
      <c r="D82" s="10">
        <v>-16901.3</v>
      </c>
      <c r="E82" s="39">
        <f t="shared" si="2"/>
        <v>19324.3</v>
      </c>
      <c r="F82" s="34">
        <f t="shared" si="3"/>
        <v>46.655679961132456</v>
      </c>
    </row>
  </sheetData>
  <sheetProtection/>
  <mergeCells count="6">
    <mergeCell ref="A1:F1"/>
    <mergeCell ref="A3:A4"/>
    <mergeCell ref="B3:B4"/>
    <mergeCell ref="C3:C4"/>
    <mergeCell ref="E3:F3"/>
    <mergeCell ref="D3:D4"/>
  </mergeCells>
  <printOptions/>
  <pageMargins left="0.4724409448818898" right="0.2362204724409449" top="0" bottom="0" header="0.15748031496062992" footer="0.1968503937007874"/>
  <pageSetup firstPageNumber="2" useFirstPageNumber="1" fitToHeight="0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Арбаева</cp:lastModifiedBy>
  <cp:lastPrinted>2021-06-25T12:45:41Z</cp:lastPrinted>
  <dcterms:created xsi:type="dcterms:W3CDTF">2016-04-05T04:35:34Z</dcterms:created>
  <dcterms:modified xsi:type="dcterms:W3CDTF">2021-06-25T12:54:27Z</dcterms:modified>
  <cp:category/>
  <cp:version/>
  <cp:contentType/>
  <cp:contentStatus/>
</cp:coreProperties>
</file>