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Доходы рес.бюджета" sheetId="1" r:id="rId1"/>
  </sheets>
  <definedNames>
    <definedName name="TableRow">'Доходы рес.бюджета'!#REF!</definedName>
    <definedName name="TableRow1">#REF!</definedName>
    <definedName name="TableRow2">#REF!</definedName>
    <definedName name="_xlnm.Print_Titles" localSheetId="0">'Доходы рес.бюджета'!$4:$5</definedName>
  </definedNames>
  <calcPr fullCalcOnLoad="1"/>
</workbook>
</file>

<file path=xl/sharedStrings.xml><?xml version="1.0" encoding="utf-8"?>
<sst xmlns="http://schemas.openxmlformats.org/spreadsheetml/2006/main" count="141" uniqueCount="141">
  <si>
    <t>Доходы бюджета - Всего</t>
  </si>
  <si>
    <t>00085000000000000000</t>
  </si>
  <si>
    <t>НАЛОГОВЫЕ И НЕНАЛОГОВЫЕ ДОХОДЫ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</si>
  <si>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</si>
  <si>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</si>
  <si>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</si>
  <si>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</si>
  <si>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</si>
  <si>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</si>
  <si>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</si>
  <si>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</si>
  <si>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</si>
  <si>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</si>
  <si>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</si>
  <si>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</si>
  <si>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</si>
  <si>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</si>
  <si>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</si>
  <si>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</si>
  <si>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</si>
  <si>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</si>
  <si>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</si>
  <si>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</si>
  <si>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</si>
  <si>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</si>
  <si>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</si>
  <si>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</si>
  <si>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</si>
  <si>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</si>
  <si>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</si>
  <si>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</si>
  <si>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</si>
  <si>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</si>
  <si>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</si>
  <si>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</si>
  <si>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</si>
  <si>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</si>
  <si>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</si>
  <si>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</si>
  <si>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</si>
  <si>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</si>
  <si>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</si>
  <si>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</si>
  <si>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</si>
  <si>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</si>
  <si>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</si>
  <si>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</si>
  <si>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</si>
  <si>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</si>
  <si>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</si>
  <si>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</si>
  <si>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</si>
  <si>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</si>
  <si>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</si>
  <si>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</si>
  <si>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</si>
  <si>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</si>
  <si>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</si>
  <si>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</si>
  <si>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</si>
  <si>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</si>
  <si>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</si>
  <si>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</si>
  <si>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</si>
  <si>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</si>
  <si>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</si>
  <si>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</si>
  <si>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</si>
  <si>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Невыясненные поступления</t>
  </si>
  <si>
    <t>00011701000000000180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</si>
  <si>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</si>
  <si>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</si>
  <si>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</si>
  <si>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</si>
  <si>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</si>
  <si>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</si>
  <si>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</si>
  <si>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</si>
  <si>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</si>
  <si>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 тыс.руб.</t>
  </si>
  <si>
    <t xml:space="preserve"> Наименование показателя</t>
  </si>
  <si>
    <t xml:space="preserve">Код дохода по бюджетной классификации 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</si>
  <si>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</si>
  <si>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</si>
  <si>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</si>
  <si>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</si>
  <si>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</si>
  <si>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</si>
  <si>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</si>
  <si>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</si>
  <si>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</si>
  <si>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</si>
  <si>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</si>
  <si>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</si>
  <si>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ДОХОДЫ ОТ ОКАЗАНИЯ ПЛАТНЫХ УСЛУГ И КОМПЕНСАЦИИ ЗАТРАТ ГОСУДАРСТВА</t>
  </si>
  <si>
    <t>00020210000000000150</t>
  </si>
  <si>
    <t>00020215001000000150</t>
  </si>
  <si>
    <t>00020215009000000150</t>
  </si>
  <si>
    <t>00020220000000000150</t>
  </si>
  <si>
    <t>00020230000000000150</t>
  </si>
  <si>
    <t>00020240000000000150</t>
  </si>
  <si>
    <t>00020302000020000150</t>
  </si>
  <si>
    <t>00020702000020000150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</si>
  <si>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</si>
  <si>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</si>
  <si>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</si>
  <si>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</si>
  <si>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00011610000000000140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</si>
  <si>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</si>
  <si>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</si>
  <si>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субъектов Российской Федерации</t>
  </si>
  <si>
    <t>00020402000020000150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</si>
  <si>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</si>
  <si>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</si>
  <si>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</si>
  <si>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00021800000020000150</t>
  </si>
  <si>
    <t>Налог на прибыль организаций, зачислявшийся до 1 января 2005 года в местные бюджеты</t>
  </si>
  <si>
    <t>00010901000000000110</t>
  </si>
  <si>
    <t>Сведения об исполнении республиканского бюджета Республики Алтай за 1 квартал 2021 года по доходам в разрезе видов доходов  в сравнении с запланированными значениями на 2021 год</t>
  </si>
  <si>
    <t>Утверждено на 2021 год</t>
  </si>
  <si>
    <t>Исполнено на 01.04.2021 года</t>
  </si>
  <si>
    <t>Дотации бюджетам субъектов Российской Федерации на выравнивание бюджетной обеспеченности</t>
  </si>
  <si>
    <t>00020215001020000150</t>
  </si>
  <si>
    <t>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</t>
  </si>
  <si>
    <t>00020215009020000150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</si>
  <si>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</si>
  <si>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00020302040020000150</t>
  </si>
  <si>
    <t>Налог на профессиональный доход</t>
  </si>
  <si>
    <t>00010506000010000110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</si>
  <si>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</si>
  <si>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00010802000010000110</t>
  </si>
  <si>
    <t>Налоги на имущество</t>
  </si>
  <si>
    <t>00010904000000000110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</si>
  <si>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</si>
  <si>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00011507000010000140</t>
  </si>
  <si>
    <t>00011601000010000140</t>
  </si>
  <si>
    <t>00011607000000000140</t>
  </si>
  <si>
    <t>абсолютное отклонение факта от годового плана, тыс. руб.</t>
  </si>
  <si>
    <t>процент исполнения плана, %</t>
  </si>
  <si>
    <t>Показатели исполнения годового плана</t>
  </si>
  <si>
    <t>00010000000000000000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</si>
</sst>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##\ ###\ ###\ ###\ ##0.00"/>
    <numFmt numFmtId="174" formatCode="0.000#,"/>
    <numFmt numFmtId="175" formatCode="#,##0.00_р_."/>
    <numFmt numFmtId="176" formatCode="\ 0.000#,"/>
    <numFmt numFmtId="177" formatCode="#,##0.0000_р_."/>
    <numFmt numFmtId="178" formatCode="#,##0.000_р_."/>
    <numFmt numFmtId="179" formatCode="#,##0.0_р_."/>
    <numFmt numFmtId="180" formatCode="#,##0.0"/>
    <numFmt numFmtId="181" formatCode="#,##0.00000_р_."/>
    <numFmt numFmtId="182" formatCode="#,##0.000000_р_."/>
    <numFmt numFmtId="183" formatCode="[$-FC19]d\ mmmm\ yyyy\ &quot;г.&quot;"/>
    <numFmt numFmtId="184" formatCode="0000"/>
    <numFmt numFmtId="185" formatCode="#,##0_р_."/>
    <numFmt numFmtId="186" formatCode="#,##0.000"/>
    <numFmt numFmtId="187" formatCode="_-* #,##0.0\ _₽_-;\-* #,##0.0\ _₽_-;_-* &quot;-&quot;?\ _₽_-;_-@_-"/>
    <numFmt numFmtId="188" formatCode="#,##0.0\ _₽;\-#,##0.0\ _₽"/>
    <numFmt numFmtId="189" formatCode="_(* #,##0.00_);_(* \(#,##0.00\);_(* &quot;-&quot;??_);_(@_)"/>
    <numFmt numFmtId="190" formatCode="#,##0.0\ _₽;[Red]\-#,##0.0\ _₽"/>
    <numFmt numFmtId="191" formatCode="#,##0.0_ ;[Red]\-#,##0.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8"/>
      <name val="Segoe U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theme="1"/>
      <name val="Segoe U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20" borderId="1">
      <alignment horizontal="center" vertical="top" shrinkToFit="1"/>
      <protection/>
    </xf>
    <xf numFmtId="0" fontId="33" fillId="20" borderId="2">
      <alignment horizontal="left" vertical="top" wrapText="1"/>
      <protection/>
    </xf>
    <xf numFmtId="0" fontId="6" fillId="0" borderId="3">
      <alignment horizontal="center" vertical="top" wrapText="1"/>
      <protection/>
    </xf>
    <xf numFmtId="0" fontId="6" fillId="0" borderId="4">
      <alignment horizontal="center" vertical="top" wrapText="1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5" applyNumberFormat="0" applyAlignment="0" applyProtection="0"/>
    <xf numFmtId="0" fontId="35" fillId="28" borderId="6" applyNumberFormat="0" applyAlignment="0" applyProtection="0"/>
    <xf numFmtId="0" fontId="36" fillId="28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29" borderId="1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49" fontId="3" fillId="0" borderId="14" xfId="0" applyNumberFormat="1" applyFont="1" applyFill="1" applyBorder="1" applyAlignment="1">
      <alignment horizontal="center" vertical="center" wrapText="1"/>
    </xf>
    <xf numFmtId="17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1" fillId="0" borderId="14" xfId="131" applyFont="1" applyFill="1" applyBorder="1" applyAlignment="1">
      <alignment horizontal="left" vertical="top" wrapText="1"/>
      <protection/>
    </xf>
    <xf numFmtId="0" fontId="51" fillId="0" borderId="14" xfId="131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Alignment="1">
      <alignment wrapText="1"/>
    </xf>
    <xf numFmtId="0" fontId="52" fillId="0" borderId="14" xfId="131" applyFont="1" applyFill="1" applyBorder="1" applyAlignment="1">
      <alignment horizontal="left" vertical="top" wrapText="1"/>
      <protection/>
    </xf>
    <xf numFmtId="0" fontId="52" fillId="0" borderId="14" xfId="131" applyFont="1" applyFill="1" applyBorder="1" applyAlignment="1">
      <alignment horizontal="center" vertical="center" wrapText="1"/>
      <protection/>
    </xf>
    <xf numFmtId="190" fontId="51" fillId="0" borderId="14" xfId="142" applyNumberFormat="1" applyFont="1" applyFill="1" applyBorder="1" applyAlignment="1">
      <alignment horizontal="center" vertical="center" wrapText="1"/>
    </xf>
    <xf numFmtId="190" fontId="3" fillId="0" borderId="14" xfId="0" applyNumberFormat="1" applyFont="1" applyFill="1" applyBorder="1" applyAlignment="1">
      <alignment horizontal="center" vertical="center"/>
    </xf>
    <xf numFmtId="190" fontId="52" fillId="0" borderId="14" xfId="142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justify" vertical="top" wrapText="1"/>
    </xf>
    <xf numFmtId="49" fontId="7" fillId="0" borderId="14" xfId="0" applyNumberFormat="1" applyFont="1" applyFill="1" applyBorder="1" applyAlignment="1">
      <alignment horizontal="center" vertical="center" wrapText="1"/>
    </xf>
    <xf numFmtId="190" fontId="7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3" fillId="0" borderId="14" xfId="35" applyNumberFormat="1" applyFont="1" applyFill="1" applyBorder="1" applyAlignment="1" applyProtection="1">
      <alignment horizontal="center" vertical="top" wrapText="1"/>
      <protection/>
    </xf>
    <xf numFmtId="0" fontId="3" fillId="0" borderId="14" xfId="35" applyNumberFormat="1" applyFont="1" applyFill="1" applyBorder="1" applyAlignment="1">
      <alignment horizontal="center" vertical="top" wrapText="1"/>
      <protection/>
    </xf>
    <xf numFmtId="49" fontId="3" fillId="0" borderId="14" xfId="36" applyNumberFormat="1" applyFont="1" applyFill="1" applyBorder="1" applyAlignment="1" applyProtection="1">
      <alignment horizontal="center" vertical="center" wrapText="1"/>
      <protection/>
    </xf>
    <xf numFmtId="49" fontId="3" fillId="0" borderId="14" xfId="36" applyNumberFormat="1" applyFont="1" applyFill="1" applyBorder="1" applyAlignment="1">
      <alignment horizontal="center" vertical="center" wrapText="1"/>
      <protection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13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73" xfId="33"/>
    <cellStyle name="ex74" xfId="34"/>
    <cellStyle name="xl28" xfId="35"/>
    <cellStyle name="xl40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10" xfId="57"/>
    <cellStyle name="Обычный 2 10 2" xfId="58"/>
    <cellStyle name="Обычный 2 11" xfId="59"/>
    <cellStyle name="Обычный 2 11 2" xfId="60"/>
    <cellStyle name="Обычный 2 12" xfId="61"/>
    <cellStyle name="Обычный 2 12 2" xfId="62"/>
    <cellStyle name="Обычный 2 13" xfId="63"/>
    <cellStyle name="Обычный 2 13 2" xfId="64"/>
    <cellStyle name="Обычный 2 14" xfId="65"/>
    <cellStyle name="Обычный 2 14 2" xfId="66"/>
    <cellStyle name="Обычный 2 15" xfId="67"/>
    <cellStyle name="Обычный 2 15 2" xfId="68"/>
    <cellStyle name="Обычный 2 16" xfId="69"/>
    <cellStyle name="Обычный 2 16 2" xfId="70"/>
    <cellStyle name="Обычный 2 17" xfId="71"/>
    <cellStyle name="Обычный 2 17 2" xfId="72"/>
    <cellStyle name="Обычный 2 18" xfId="73"/>
    <cellStyle name="Обычный 2 18 2" xfId="74"/>
    <cellStyle name="Обычный 2 19" xfId="75"/>
    <cellStyle name="Обычный 2 19 2" xfId="76"/>
    <cellStyle name="Обычный 2 2" xfId="77"/>
    <cellStyle name="Обычный 2 2 2" xfId="78"/>
    <cellStyle name="Обычный 2 20" xfId="79"/>
    <cellStyle name="Обычный 2 20 2" xfId="80"/>
    <cellStyle name="Обычный 2 21" xfId="81"/>
    <cellStyle name="Обычный 2 21 2" xfId="82"/>
    <cellStyle name="Обычный 2 22" xfId="83"/>
    <cellStyle name="Обычный 2 22 2" xfId="84"/>
    <cellStyle name="Обычный 2 23" xfId="85"/>
    <cellStyle name="Обычный 2 23 2" xfId="86"/>
    <cellStyle name="Обычный 2 24" xfId="87"/>
    <cellStyle name="Обычный 2 24 2" xfId="88"/>
    <cellStyle name="Обычный 2 25" xfId="89"/>
    <cellStyle name="Обычный 2 25 2" xfId="90"/>
    <cellStyle name="Обычный 2 26" xfId="91"/>
    <cellStyle name="Обычный 2 26 2" xfId="92"/>
    <cellStyle name="Обычный 2 27" xfId="93"/>
    <cellStyle name="Обычный 2 27 2" xfId="94"/>
    <cellStyle name="Обычный 2 28" xfId="95"/>
    <cellStyle name="Обычный 2 28 2" xfId="96"/>
    <cellStyle name="Обычный 2 29" xfId="97"/>
    <cellStyle name="Обычный 2 29 2" xfId="98"/>
    <cellStyle name="Обычный 2 3" xfId="99"/>
    <cellStyle name="Обычный 2 3 2" xfId="100"/>
    <cellStyle name="Обычный 2 30" xfId="101"/>
    <cellStyle name="Обычный 2 30 2" xfId="102"/>
    <cellStyle name="Обычный 2 31" xfId="103"/>
    <cellStyle name="Обычный 2 31 2" xfId="104"/>
    <cellStyle name="Обычный 2 32" xfId="105"/>
    <cellStyle name="Обычный 2 32 2" xfId="106"/>
    <cellStyle name="Обычный 2 33" xfId="107"/>
    <cellStyle name="Обычный 2 33 2" xfId="108"/>
    <cellStyle name="Обычный 2 34" xfId="109"/>
    <cellStyle name="Обычный 2 34 2" xfId="110"/>
    <cellStyle name="Обычный 2 35" xfId="111"/>
    <cellStyle name="Обычный 2 35 2" xfId="112"/>
    <cellStyle name="Обычный 2 36" xfId="113"/>
    <cellStyle name="Обычный 2 36 2" xfId="114"/>
    <cellStyle name="Обычный 2 4" xfId="115"/>
    <cellStyle name="Обычный 2 4 2" xfId="116"/>
    <cellStyle name="Обычный 2 5" xfId="117"/>
    <cellStyle name="Обычный 2 5 2" xfId="118"/>
    <cellStyle name="Обычный 2 6" xfId="119"/>
    <cellStyle name="Обычный 2 6 2" xfId="120"/>
    <cellStyle name="Обычный 2 7" xfId="121"/>
    <cellStyle name="Обычный 2 7 2" xfId="122"/>
    <cellStyle name="Обычный 2 8" xfId="123"/>
    <cellStyle name="Обычный 2 8 2" xfId="124"/>
    <cellStyle name="Обычный 2 9" xfId="125"/>
    <cellStyle name="Обычный 2 9 2" xfId="126"/>
    <cellStyle name="Обычный 3" xfId="127"/>
    <cellStyle name="Обычный 4" xfId="128"/>
    <cellStyle name="Обычный 5" xfId="129"/>
    <cellStyle name="Обычный 6" xfId="130"/>
    <cellStyle name="Обычный 7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Финансовый 10" xfId="140"/>
    <cellStyle name="Финансовый 2" xfId="141"/>
    <cellStyle name="Финансовый 3" xfId="142"/>
    <cellStyle name="Хороший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="90" zoomScaleNormal="90" zoomScalePageLayoutView="0" workbookViewId="0" topLeftCell="A1">
      <pane xSplit="2" ySplit="5" topLeftCell="C3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93" sqref="E93"/>
    </sheetView>
  </sheetViews>
  <sheetFormatPr defaultColWidth="22.28125" defaultRowHeight="15"/>
  <cols>
    <col min="1" max="1" width="43.8515625" style="3" customWidth="1"/>
    <col min="2" max="2" width="26.7109375" style="4" customWidth="1"/>
    <col min="3" max="3" width="16.7109375" style="4" customWidth="1"/>
    <col min="4" max="4" width="17.00390625" style="4" customWidth="1"/>
    <col min="5" max="5" width="16.28125" style="10" customWidth="1"/>
    <col min="6" max="6" width="14.421875" style="12" customWidth="1"/>
    <col min="7" max="7" width="10.8515625" style="1" customWidth="1"/>
    <col min="8" max="243" width="8.7109375" style="1" customWidth="1"/>
    <col min="244" max="244" width="3.57421875" style="1" customWidth="1"/>
    <col min="245" max="16384" width="22.28125" style="1" customWidth="1"/>
  </cols>
  <sheetData>
    <row r="1" spans="1:7" ht="33.75" customHeight="1">
      <c r="A1" s="24" t="s">
        <v>118</v>
      </c>
      <c r="B1" s="25"/>
      <c r="C1" s="25"/>
      <c r="D1" s="25"/>
      <c r="E1" s="25"/>
      <c r="F1" s="25"/>
      <c r="G1" s="15"/>
    </row>
    <row r="3" spans="2:6" ht="15.75">
      <c r="B3" s="2"/>
      <c r="D3" s="10"/>
      <c r="F3" s="11" t="s">
        <v>79</v>
      </c>
    </row>
    <row r="4" spans="1:6" s="2" customFormat="1" ht="31.5" customHeight="1">
      <c r="A4" s="26" t="s">
        <v>80</v>
      </c>
      <c r="B4" s="28" t="s">
        <v>81</v>
      </c>
      <c r="C4" s="30" t="s">
        <v>119</v>
      </c>
      <c r="D4" s="30" t="s">
        <v>120</v>
      </c>
      <c r="E4" s="31" t="s">
        <v>139</v>
      </c>
      <c r="F4" s="31"/>
    </row>
    <row r="5" spans="1:6" s="2" customFormat="1" ht="94.5">
      <c r="A5" s="27"/>
      <c r="B5" s="29"/>
      <c r="C5" s="30"/>
      <c r="D5" s="30"/>
      <c r="E5" s="8" t="s">
        <v>137</v>
      </c>
      <c r="F5" s="5" t="s">
        <v>138</v>
      </c>
    </row>
    <row r="6" spans="1:6" ht="15" customHeight="1">
      <c r="A6" s="21" t="s">
        <v>0</v>
      </c>
      <c r="B6" s="22" t="s">
        <v>1</v>
      </c>
      <c r="C6" s="20">
        <f>C7+C52</f>
        <v>25107122.2</v>
      </c>
      <c r="D6" s="20">
        <f>D7+D52</f>
        <v>5771193.738</v>
      </c>
      <c r="E6" s="20">
        <f>D6-C6</f>
        <v>-19335928.461999997</v>
      </c>
      <c r="F6" s="23">
        <f>D6/C6*100</f>
        <v>22.986281311045676</v>
      </c>
    </row>
    <row r="7" spans="1:6" s="6" customFormat="1" ht="31.5">
      <c r="A7" s="16" t="s">
        <v>2</v>
      </c>
      <c r="B7" s="22" t="s">
        <v>140</v>
      </c>
      <c r="C7" s="20">
        <f>C8+C29</f>
        <v>7410683</v>
      </c>
      <c r="D7" s="20">
        <f>D8+D29</f>
        <v>1663233.6279999998</v>
      </c>
      <c r="E7" s="20">
        <f aca="true" t="shared" si="0" ref="E7:E56">D7-C7</f>
        <v>-5747449.372</v>
      </c>
      <c r="F7" s="23">
        <f aca="true" t="shared" si="1" ref="F7:F56">D7/C7*100</f>
        <v>22.443729248707573</v>
      </c>
    </row>
    <row r="8" spans="1:6" s="6" customFormat="1" ht="15.75">
      <c r="A8" s="13" t="s">
        <v>3</v>
      </c>
      <c r="B8" s="14"/>
      <c r="C8" s="18">
        <f>C9+C12+C14++C17+C20+C22+C26</f>
        <v>7153506</v>
      </c>
      <c r="D8" s="18">
        <f>D9+D12+D14++D17+D20+D22+D26</f>
        <v>1600171.42076</v>
      </c>
      <c r="E8" s="18">
        <f t="shared" si="0"/>
        <v>-5553334.57924</v>
      </c>
      <c r="F8" s="19">
        <f t="shared" si="1"/>
        <v>22.36905121432763</v>
      </c>
    </row>
    <row r="9" spans="1:6" s="6" customFormat="1" ht="15.75">
      <c r="A9" s="9" t="s">
        <v>4</v>
      </c>
      <c r="B9" s="7" t="s">
        <v>5</v>
      </c>
      <c r="C9" s="18">
        <f>C10+C11</f>
        <v>3200182</v>
      </c>
      <c r="D9" s="18">
        <f>D10+D11</f>
        <v>735272.95266</v>
      </c>
      <c r="E9" s="18">
        <f t="shared" si="0"/>
        <v>-2464909.04734</v>
      </c>
      <c r="F9" s="19">
        <f t="shared" si="1"/>
        <v>22.97597301215993</v>
      </c>
    </row>
    <row r="10" spans="1:6" ht="15.75">
      <c r="A10" s="13" t="s">
        <v>6</v>
      </c>
      <c r="B10" s="14" t="s">
        <v>7</v>
      </c>
      <c r="C10" s="18">
        <v>1070604</v>
      </c>
      <c r="D10" s="18">
        <v>339666.37363</v>
      </c>
      <c r="E10" s="18">
        <f t="shared" si="0"/>
        <v>-730937.62637</v>
      </c>
      <c r="F10" s="19">
        <f t="shared" si="1"/>
        <v>31.72661167247647</v>
      </c>
    </row>
    <row r="11" spans="1:6" ht="15.75">
      <c r="A11" s="13" t="s">
        <v>8</v>
      </c>
      <c r="B11" s="14" t="s">
        <v>9</v>
      </c>
      <c r="C11" s="18">
        <v>2129578</v>
      </c>
      <c r="D11" s="18">
        <v>395606.57902999996</v>
      </c>
      <c r="E11" s="18">
        <f t="shared" si="0"/>
        <v>-1733971.42097</v>
      </c>
      <c r="F11" s="19">
        <f t="shared" si="1"/>
        <v>18.576759293625308</v>
      </c>
    </row>
    <row r="12" spans="1:6" ht="48.75" customHeight="1">
      <c r="A12" s="13" t="s">
        <v>10</v>
      </c>
      <c r="B12" s="14" t="s">
        <v>11</v>
      </c>
      <c r="C12" s="18">
        <v>3504269</v>
      </c>
      <c r="D12" s="18">
        <v>784230.85652</v>
      </c>
      <c r="E12" s="18">
        <f t="shared" si="0"/>
        <v>-2720038.14348</v>
      </c>
      <c r="F12" s="19">
        <f t="shared" si="1"/>
        <v>22.379299549206983</v>
      </c>
    </row>
    <row r="13" spans="1:6" ht="47.25">
      <c r="A13" s="13" t="s">
        <v>12</v>
      </c>
      <c r="B13" s="14" t="s">
        <v>13</v>
      </c>
      <c r="C13" s="18">
        <v>3504269</v>
      </c>
      <c r="D13" s="18">
        <v>784230.85652</v>
      </c>
      <c r="E13" s="18">
        <f t="shared" si="0"/>
        <v>-2720038.14348</v>
      </c>
      <c r="F13" s="19">
        <f t="shared" si="1"/>
        <v>22.379299549206983</v>
      </c>
    </row>
    <row r="14" spans="1:6" ht="15" customHeight="1">
      <c r="A14" s="13" t="s">
        <v>14</v>
      </c>
      <c r="B14" s="14" t="s">
        <v>15</v>
      </c>
      <c r="C14" s="18">
        <f>C15+C16</f>
        <v>1001</v>
      </c>
      <c r="D14" s="18">
        <f>D15+D16</f>
        <v>853.601</v>
      </c>
      <c r="E14" s="18">
        <f t="shared" si="0"/>
        <v>-147.399</v>
      </c>
      <c r="F14" s="19">
        <f t="shared" si="1"/>
        <v>85.27482517482518</v>
      </c>
    </row>
    <row r="15" spans="1:6" ht="16.5" customHeight="1">
      <c r="A15" s="13" t="s">
        <v>16</v>
      </c>
      <c r="B15" s="14" t="s">
        <v>17</v>
      </c>
      <c r="C15" s="18">
        <v>1</v>
      </c>
      <c r="D15" s="18">
        <v>0</v>
      </c>
      <c r="E15" s="18">
        <f t="shared" si="0"/>
        <v>-1</v>
      </c>
      <c r="F15" s="19">
        <f t="shared" si="1"/>
        <v>0</v>
      </c>
    </row>
    <row r="16" spans="1:6" ht="15.75">
      <c r="A16" s="13" t="s">
        <v>127</v>
      </c>
      <c r="B16" s="14" t="s">
        <v>128</v>
      </c>
      <c r="C16" s="18">
        <v>1000</v>
      </c>
      <c r="D16" s="18">
        <v>853.601</v>
      </c>
      <c r="E16" s="18">
        <f t="shared" si="0"/>
        <v>-146.399</v>
      </c>
      <c r="F16" s="19">
        <f t="shared" si="1"/>
        <v>85.3601</v>
      </c>
    </row>
    <row r="17" spans="1:6" ht="15.75">
      <c r="A17" s="13" t="s">
        <v>18</v>
      </c>
      <c r="B17" s="14" t="s">
        <v>19</v>
      </c>
      <c r="C17" s="18">
        <f>C18+C19</f>
        <v>423495</v>
      </c>
      <c r="D17" s="18">
        <f>D18+D19</f>
        <v>73159.28187</v>
      </c>
      <c r="E17" s="18">
        <f t="shared" si="0"/>
        <v>-350335.71813</v>
      </c>
      <c r="F17" s="19">
        <f t="shared" si="1"/>
        <v>17.275122934155068</v>
      </c>
    </row>
    <row r="18" spans="1:6" ht="15.75">
      <c r="A18" s="13" t="s">
        <v>20</v>
      </c>
      <c r="B18" s="14" t="s">
        <v>21</v>
      </c>
      <c r="C18" s="18">
        <v>258520</v>
      </c>
      <c r="D18" s="18">
        <v>54885.166</v>
      </c>
      <c r="E18" s="18">
        <f t="shared" si="0"/>
        <v>-203634.834</v>
      </c>
      <c r="F18" s="19">
        <f t="shared" si="1"/>
        <v>21.230529939656506</v>
      </c>
    </row>
    <row r="19" spans="1:6" ht="15.75">
      <c r="A19" s="13" t="s">
        <v>22</v>
      </c>
      <c r="B19" s="14" t="s">
        <v>23</v>
      </c>
      <c r="C19" s="18">
        <v>164975</v>
      </c>
      <c r="D19" s="18">
        <v>18274.11587</v>
      </c>
      <c r="E19" s="18">
        <f t="shared" si="0"/>
        <v>-146700.88413</v>
      </c>
      <c r="F19" s="19">
        <f t="shared" si="1"/>
        <v>11.076900057584483</v>
      </c>
    </row>
    <row r="20" spans="1:6" ht="49.5" customHeight="1">
      <c r="A20" s="13" t="s">
        <v>24</v>
      </c>
      <c r="B20" s="14" t="s">
        <v>25</v>
      </c>
      <c r="C20" s="18">
        <f>C21</f>
        <v>1</v>
      </c>
      <c r="D20" s="18">
        <f>D21</f>
        <v>0</v>
      </c>
      <c r="E20" s="18">
        <f t="shared" si="0"/>
        <v>-1</v>
      </c>
      <c r="F20" s="19">
        <f t="shared" si="1"/>
        <v>0</v>
      </c>
    </row>
    <row r="21" spans="1:6" ht="47.25" customHeight="1">
      <c r="A21" s="13" t="s">
        <v>26</v>
      </c>
      <c r="B21" s="14" t="s">
        <v>27</v>
      </c>
      <c r="C21" s="18">
        <v>1</v>
      </c>
      <c r="D21" s="18">
        <v>0</v>
      </c>
      <c r="E21" s="18">
        <f t="shared" si="0"/>
        <v>-1</v>
      </c>
      <c r="F21" s="19">
        <f t="shared" si="1"/>
        <v>0</v>
      </c>
    </row>
    <row r="22" spans="1:6" ht="15.75">
      <c r="A22" s="13" t="s">
        <v>28</v>
      </c>
      <c r="B22" s="14" t="s">
        <v>29</v>
      </c>
      <c r="C22" s="18">
        <f>C23+C24+C25</f>
        <v>24558</v>
      </c>
      <c r="D22" s="18">
        <f>D23+D24+D25</f>
        <v>6652.85708</v>
      </c>
      <c r="E22" s="18">
        <f t="shared" si="0"/>
        <v>-17905.14292</v>
      </c>
      <c r="F22" s="19">
        <f t="shared" si="1"/>
        <v>27.090386350680024</v>
      </c>
    </row>
    <row r="23" spans="1:6" ht="84" customHeight="1">
      <c r="A23" s="13" t="s">
        <v>129</v>
      </c>
      <c r="B23" s="14" t="s">
        <v>130</v>
      </c>
      <c r="C23" s="18">
        <v>0</v>
      </c>
      <c r="D23" s="18">
        <v>0.15</v>
      </c>
      <c r="E23" s="18">
        <f t="shared" si="0"/>
        <v>0.15</v>
      </c>
      <c r="F23" s="19" t="e">
        <f t="shared" si="1"/>
        <v>#DIV/0!</v>
      </c>
    </row>
    <row r="24" spans="1:6" ht="111.75" customHeight="1">
      <c r="A24" s="13" t="s">
        <v>91</v>
      </c>
      <c r="B24" s="14" t="s">
        <v>92</v>
      </c>
      <c r="C24" s="18">
        <v>856</v>
      </c>
      <c r="D24" s="18">
        <v>91.5</v>
      </c>
      <c r="E24" s="18">
        <f t="shared" si="0"/>
        <v>-764.5</v>
      </c>
      <c r="F24" s="19">
        <f t="shared" si="1"/>
        <v>10.689252336448599</v>
      </c>
    </row>
    <row r="25" spans="1:6" ht="63">
      <c r="A25" s="13" t="s">
        <v>30</v>
      </c>
      <c r="B25" s="14" t="s">
        <v>31</v>
      </c>
      <c r="C25" s="18">
        <v>23702</v>
      </c>
      <c r="D25" s="18">
        <v>6561.20708</v>
      </c>
      <c r="E25" s="18">
        <f t="shared" si="0"/>
        <v>-17140.79292</v>
      </c>
      <c r="F25" s="19">
        <f t="shared" si="1"/>
        <v>27.68208201839507</v>
      </c>
    </row>
    <row r="26" spans="1:6" ht="48" customHeight="1">
      <c r="A26" s="13" t="s">
        <v>32</v>
      </c>
      <c r="B26" s="14" t="s">
        <v>33</v>
      </c>
      <c r="C26" s="18">
        <f>C27+C28</f>
        <v>0</v>
      </c>
      <c r="D26" s="18">
        <f>D27+D28</f>
        <v>1.8716300000000001</v>
      </c>
      <c r="E26" s="18">
        <f t="shared" si="0"/>
        <v>1.8716300000000001</v>
      </c>
      <c r="F26" s="19"/>
    </row>
    <row r="27" spans="1:6" ht="47.25">
      <c r="A27" s="13" t="s">
        <v>116</v>
      </c>
      <c r="B27" s="14" t="s">
        <v>117</v>
      </c>
      <c r="C27" s="18">
        <v>0</v>
      </c>
      <c r="D27" s="18">
        <v>1.3821400000000001</v>
      </c>
      <c r="E27" s="18">
        <f t="shared" si="0"/>
        <v>1.3821400000000001</v>
      </c>
      <c r="F27" s="19"/>
    </row>
    <row r="28" spans="1:6" ht="15.75">
      <c r="A28" s="13" t="s">
        <v>131</v>
      </c>
      <c r="B28" s="14" t="s">
        <v>132</v>
      </c>
      <c r="C28" s="18">
        <v>0</v>
      </c>
      <c r="D28" s="18">
        <v>0.48949000000000004</v>
      </c>
      <c r="E28" s="18">
        <f t="shared" si="0"/>
        <v>0.48949000000000004</v>
      </c>
      <c r="F28" s="19"/>
    </row>
    <row r="29" spans="1:6" ht="15.75">
      <c r="A29" s="16" t="s">
        <v>34</v>
      </c>
      <c r="B29" s="17"/>
      <c r="C29" s="20">
        <f>C30+C34+C38+C41+C43+C46</f>
        <v>257177</v>
      </c>
      <c r="D29" s="20">
        <f>D30+D34+D38+D41+D43+D46+D50</f>
        <v>63062.20724</v>
      </c>
      <c r="E29" s="18">
        <f t="shared" si="0"/>
        <v>-194114.79275999998</v>
      </c>
      <c r="F29" s="19">
        <f t="shared" si="1"/>
        <v>24.52093586907072</v>
      </c>
    </row>
    <row r="30" spans="1:6" ht="66.75" customHeight="1">
      <c r="A30" s="13" t="s">
        <v>35</v>
      </c>
      <c r="B30" s="14" t="s">
        <v>36</v>
      </c>
      <c r="C30" s="18">
        <f>C31+C32+C33</f>
        <v>13438</v>
      </c>
      <c r="D30" s="18">
        <f>D31+D32+D33</f>
        <v>4787.39481</v>
      </c>
      <c r="E30" s="18">
        <f t="shared" si="0"/>
        <v>-8650.60519</v>
      </c>
      <c r="F30" s="19">
        <f t="shared" si="1"/>
        <v>35.62579855633279</v>
      </c>
    </row>
    <row r="31" spans="1:6" ht="36.75" customHeight="1">
      <c r="A31" s="13" t="s">
        <v>37</v>
      </c>
      <c r="B31" s="14" t="s">
        <v>38</v>
      </c>
      <c r="C31" s="18">
        <v>54</v>
      </c>
      <c r="D31" s="18">
        <v>6.055140000000001</v>
      </c>
      <c r="E31" s="18">
        <f t="shared" si="0"/>
        <v>-47.94486</v>
      </c>
      <c r="F31" s="19">
        <f t="shared" si="1"/>
        <v>11.213222222222223</v>
      </c>
    </row>
    <row r="32" spans="1:6" ht="145.5" customHeight="1">
      <c r="A32" s="13" t="s">
        <v>39</v>
      </c>
      <c r="B32" s="14" t="s">
        <v>40</v>
      </c>
      <c r="C32" s="18">
        <v>11476</v>
      </c>
      <c r="D32" s="18">
        <v>4198.683309999999</v>
      </c>
      <c r="E32" s="18">
        <f t="shared" si="0"/>
        <v>-7277.316690000001</v>
      </c>
      <c r="F32" s="19">
        <f t="shared" si="1"/>
        <v>36.5866443882886</v>
      </c>
    </row>
    <row r="33" spans="1:6" ht="139.5" customHeight="1">
      <c r="A33" s="13" t="s">
        <v>41</v>
      </c>
      <c r="B33" s="14" t="s">
        <v>42</v>
      </c>
      <c r="C33" s="18">
        <v>1908</v>
      </c>
      <c r="D33" s="18">
        <v>582.65636</v>
      </c>
      <c r="E33" s="18">
        <f t="shared" si="0"/>
        <v>-1325.34364</v>
      </c>
      <c r="F33" s="19">
        <f t="shared" si="1"/>
        <v>30.53754507337526</v>
      </c>
    </row>
    <row r="34" spans="1:6" ht="30.75" customHeight="1">
      <c r="A34" s="13" t="s">
        <v>43</v>
      </c>
      <c r="B34" s="14" t="s">
        <v>44</v>
      </c>
      <c r="C34" s="18">
        <f>C35+C36+C37</f>
        <v>42652</v>
      </c>
      <c r="D34" s="18">
        <f>D35+D36+D37</f>
        <v>13513.608350000002</v>
      </c>
      <c r="E34" s="18">
        <f t="shared" si="0"/>
        <v>-29138.391649999998</v>
      </c>
      <c r="F34" s="19">
        <f t="shared" si="1"/>
        <v>31.683410742755324</v>
      </c>
    </row>
    <row r="35" spans="1:6" ht="31.5">
      <c r="A35" s="13" t="s">
        <v>45</v>
      </c>
      <c r="B35" s="14" t="s">
        <v>46</v>
      </c>
      <c r="C35" s="18">
        <v>1834</v>
      </c>
      <c r="D35" s="18">
        <v>881.40786</v>
      </c>
      <c r="E35" s="18">
        <f t="shared" si="0"/>
        <v>-952.59214</v>
      </c>
      <c r="F35" s="19">
        <f t="shared" si="1"/>
        <v>48.05931624863686</v>
      </c>
    </row>
    <row r="36" spans="1:6" ht="15.75">
      <c r="A36" s="13" t="s">
        <v>47</v>
      </c>
      <c r="B36" s="14" t="s">
        <v>48</v>
      </c>
      <c r="C36" s="18">
        <v>2892</v>
      </c>
      <c r="D36" s="18">
        <v>1058.7426</v>
      </c>
      <c r="E36" s="18">
        <f t="shared" si="0"/>
        <v>-1833.2574</v>
      </c>
      <c r="F36" s="19">
        <f t="shared" si="1"/>
        <v>36.60935684647303</v>
      </c>
    </row>
    <row r="37" spans="1:6" ht="15.75">
      <c r="A37" s="13" t="s">
        <v>49</v>
      </c>
      <c r="B37" s="14" t="s">
        <v>50</v>
      </c>
      <c r="C37" s="18">
        <v>37926</v>
      </c>
      <c r="D37" s="18">
        <v>11573.457890000001</v>
      </c>
      <c r="E37" s="18">
        <f t="shared" si="0"/>
        <v>-26352.54211</v>
      </c>
      <c r="F37" s="19">
        <f t="shared" si="1"/>
        <v>30.515893819543326</v>
      </c>
    </row>
    <row r="38" spans="1:6" ht="47.25" customHeight="1">
      <c r="A38" s="13" t="s">
        <v>94</v>
      </c>
      <c r="B38" s="14" t="s">
        <v>51</v>
      </c>
      <c r="C38" s="18">
        <f>C39+C40</f>
        <v>33693</v>
      </c>
      <c r="D38" s="18">
        <v>9767.97829</v>
      </c>
      <c r="E38" s="18">
        <f t="shared" si="0"/>
        <v>-23925.02171</v>
      </c>
      <c r="F38" s="19">
        <f t="shared" si="1"/>
        <v>28.99112067788561</v>
      </c>
    </row>
    <row r="39" spans="1:6" ht="24" customHeight="1">
      <c r="A39" s="13" t="s">
        <v>52</v>
      </c>
      <c r="B39" s="14" t="s">
        <v>53</v>
      </c>
      <c r="C39" s="18">
        <v>26192</v>
      </c>
      <c r="D39" s="18">
        <v>6100.28841</v>
      </c>
      <c r="E39" s="18">
        <f t="shared" si="0"/>
        <v>-20091.71159</v>
      </c>
      <c r="F39" s="19">
        <f t="shared" si="1"/>
        <v>23.29065520006109</v>
      </c>
    </row>
    <row r="40" spans="1:6" ht="15.75" customHeight="1">
      <c r="A40" s="13" t="s">
        <v>54</v>
      </c>
      <c r="B40" s="14" t="s">
        <v>55</v>
      </c>
      <c r="C40" s="18">
        <v>7501</v>
      </c>
      <c r="D40" s="18">
        <v>3667.68988</v>
      </c>
      <c r="E40" s="18">
        <f t="shared" si="0"/>
        <v>-3833.31012</v>
      </c>
      <c r="F40" s="19">
        <f t="shared" si="1"/>
        <v>48.89601226503133</v>
      </c>
    </row>
    <row r="41" spans="1:6" ht="47.25">
      <c r="A41" s="13" t="s">
        <v>56</v>
      </c>
      <c r="B41" s="14" t="s">
        <v>57</v>
      </c>
      <c r="C41" s="18">
        <f>C42</f>
        <v>50</v>
      </c>
      <c r="D41" s="18">
        <f>D42</f>
        <v>150.81457999999998</v>
      </c>
      <c r="E41" s="18">
        <f t="shared" si="0"/>
        <v>100.81457999999998</v>
      </c>
      <c r="F41" s="19">
        <f t="shared" si="1"/>
        <v>301.62915999999996</v>
      </c>
    </row>
    <row r="42" spans="1:6" ht="47.25">
      <c r="A42" s="13" t="s">
        <v>58</v>
      </c>
      <c r="B42" s="14" t="s">
        <v>59</v>
      </c>
      <c r="C42" s="18">
        <v>50</v>
      </c>
      <c r="D42" s="18">
        <v>150.81457999999998</v>
      </c>
      <c r="E42" s="18">
        <f t="shared" si="0"/>
        <v>100.81457999999998</v>
      </c>
      <c r="F42" s="19">
        <f t="shared" si="1"/>
        <v>301.62915999999996</v>
      </c>
    </row>
    <row r="43" spans="1:6" ht="34.5" customHeight="1">
      <c r="A43" s="13" t="s">
        <v>60</v>
      </c>
      <c r="B43" s="14" t="s">
        <v>61</v>
      </c>
      <c r="C43" s="18">
        <f>C44+C45</f>
        <v>153</v>
      </c>
      <c r="D43" s="18">
        <f>D44+D45</f>
        <v>4</v>
      </c>
      <c r="E43" s="18">
        <f t="shared" si="0"/>
        <v>-149</v>
      </c>
      <c r="F43" s="19">
        <f t="shared" si="1"/>
        <v>2.6143790849673203</v>
      </c>
    </row>
    <row r="44" spans="1:6" ht="49.5" customHeight="1">
      <c r="A44" s="13" t="s">
        <v>62</v>
      </c>
      <c r="B44" s="14" t="s">
        <v>63</v>
      </c>
      <c r="C44" s="18">
        <v>60</v>
      </c>
      <c r="D44" s="18">
        <v>4</v>
      </c>
      <c r="E44" s="18">
        <f t="shared" si="0"/>
        <v>-56</v>
      </c>
      <c r="F44" s="19">
        <f t="shared" si="1"/>
        <v>6.666666666666667</v>
      </c>
    </row>
    <row r="45" spans="1:6" ht="97.5" customHeight="1">
      <c r="A45" s="13" t="s">
        <v>133</v>
      </c>
      <c r="B45" s="14" t="s">
        <v>134</v>
      </c>
      <c r="C45" s="18">
        <v>93</v>
      </c>
      <c r="D45" s="18">
        <v>0</v>
      </c>
      <c r="E45" s="18">
        <f t="shared" si="0"/>
        <v>-93</v>
      </c>
      <c r="F45" s="19">
        <f t="shared" si="1"/>
        <v>0</v>
      </c>
    </row>
    <row r="46" spans="1:6" ht="31.5">
      <c r="A46" s="13" t="s">
        <v>64</v>
      </c>
      <c r="B46" s="14" t="s">
        <v>65</v>
      </c>
      <c r="C46" s="18">
        <f>C47+C48+C49</f>
        <v>167191</v>
      </c>
      <c r="D46" s="18">
        <f>D47+D48+D49</f>
        <v>34943.772800000006</v>
      </c>
      <c r="E46" s="18">
        <f t="shared" si="0"/>
        <v>-132247.2272</v>
      </c>
      <c r="F46" s="19">
        <f t="shared" si="1"/>
        <v>20.90051067342142</v>
      </c>
    </row>
    <row r="47" spans="1:6" ht="48.75" customHeight="1">
      <c r="A47" s="13" t="s">
        <v>104</v>
      </c>
      <c r="B47" s="14" t="s">
        <v>135</v>
      </c>
      <c r="C47" s="18">
        <v>166191</v>
      </c>
      <c r="D47" s="18">
        <v>30370.747600000002</v>
      </c>
      <c r="E47" s="18">
        <f t="shared" si="0"/>
        <v>-135820.2524</v>
      </c>
      <c r="F47" s="19">
        <f t="shared" si="1"/>
        <v>18.27460428061688</v>
      </c>
    </row>
    <row r="48" spans="1:6" ht="173.25" customHeight="1">
      <c r="A48" s="13" t="s">
        <v>106</v>
      </c>
      <c r="B48" s="14" t="s">
        <v>136</v>
      </c>
      <c r="C48" s="18">
        <v>262</v>
      </c>
      <c r="D48" s="18">
        <v>813.5538399999999</v>
      </c>
      <c r="E48" s="18">
        <f t="shared" si="0"/>
        <v>551.5538399999999</v>
      </c>
      <c r="F48" s="19">
        <f t="shared" si="1"/>
        <v>310.5167328244275</v>
      </c>
    </row>
    <row r="49" spans="1:6" ht="31.5">
      <c r="A49" s="13" t="s">
        <v>105</v>
      </c>
      <c r="B49" s="14" t="s">
        <v>107</v>
      </c>
      <c r="C49" s="18">
        <v>738</v>
      </c>
      <c r="D49" s="18">
        <v>3759.47136</v>
      </c>
      <c r="E49" s="18">
        <f t="shared" si="0"/>
        <v>3021.47136</v>
      </c>
      <c r="F49" s="19">
        <f t="shared" si="1"/>
        <v>509.4134634146341</v>
      </c>
    </row>
    <row r="50" spans="1:6" ht="19.5" customHeight="1">
      <c r="A50" s="13" t="s">
        <v>66</v>
      </c>
      <c r="B50" s="14" t="s">
        <v>67</v>
      </c>
      <c r="C50" s="18">
        <f>C51</f>
        <v>0</v>
      </c>
      <c r="D50" s="18">
        <f>D51</f>
        <v>-105.36158999999999</v>
      </c>
      <c r="E50" s="18">
        <f t="shared" si="0"/>
        <v>-105.36158999999999</v>
      </c>
      <c r="F50" s="19"/>
    </row>
    <row r="51" spans="1:6" ht="15.75">
      <c r="A51" s="13" t="s">
        <v>68</v>
      </c>
      <c r="B51" s="14" t="s">
        <v>69</v>
      </c>
      <c r="C51" s="18">
        <v>0</v>
      </c>
      <c r="D51" s="18">
        <v>-105.36158999999999</v>
      </c>
      <c r="E51" s="18">
        <f t="shared" si="0"/>
        <v>-105.36158999999999</v>
      </c>
      <c r="F51" s="19"/>
    </row>
    <row r="52" spans="1:6" s="6" customFormat="1" ht="19.5" customHeight="1">
      <c r="A52" s="16" t="s">
        <v>82</v>
      </c>
      <c r="B52" s="17" t="s">
        <v>83</v>
      </c>
      <c r="C52" s="20">
        <v>17696439.2</v>
      </c>
      <c r="D52" s="20">
        <v>4107960.11</v>
      </c>
      <c r="E52" s="18">
        <f t="shared" si="0"/>
        <v>-13588479.09</v>
      </c>
      <c r="F52" s="19">
        <f t="shared" si="1"/>
        <v>23.213484156744933</v>
      </c>
    </row>
    <row r="53" spans="1:6" ht="48" customHeight="1">
      <c r="A53" s="13" t="s">
        <v>84</v>
      </c>
      <c r="B53" s="14" t="s">
        <v>85</v>
      </c>
      <c r="C53" s="18">
        <v>17665441.1</v>
      </c>
      <c r="D53" s="18">
        <v>3496708.43</v>
      </c>
      <c r="E53" s="18">
        <f t="shared" si="0"/>
        <v>-14168732.670000002</v>
      </c>
      <c r="F53" s="19">
        <f t="shared" si="1"/>
        <v>19.794062374134548</v>
      </c>
    </row>
    <row r="54" spans="1:6" ht="31.5">
      <c r="A54" s="13" t="s">
        <v>86</v>
      </c>
      <c r="B54" s="14" t="s">
        <v>95</v>
      </c>
      <c r="C54" s="18">
        <v>9732907.9</v>
      </c>
      <c r="D54" s="18">
        <v>2433090</v>
      </c>
      <c r="E54" s="18">
        <f t="shared" si="0"/>
        <v>-7299817.9</v>
      </c>
      <c r="F54" s="19">
        <f t="shared" si="1"/>
        <v>24.998592661089496</v>
      </c>
    </row>
    <row r="55" spans="1:6" ht="31.5">
      <c r="A55" s="13" t="s">
        <v>87</v>
      </c>
      <c r="B55" s="14" t="s">
        <v>96</v>
      </c>
      <c r="C55" s="18">
        <v>9374943.9</v>
      </c>
      <c r="D55" s="18">
        <v>2343600</v>
      </c>
      <c r="E55" s="18">
        <f t="shared" si="0"/>
        <v>-7031343.9</v>
      </c>
      <c r="F55" s="19">
        <f t="shared" si="1"/>
        <v>24.998549591320753</v>
      </c>
    </row>
    <row r="56" spans="1:6" ht="45.75" customHeight="1">
      <c r="A56" s="13" t="s">
        <v>121</v>
      </c>
      <c r="B56" s="14" t="s">
        <v>122</v>
      </c>
      <c r="C56" s="18">
        <v>9374943.9</v>
      </c>
      <c r="D56" s="18">
        <v>2343600</v>
      </c>
      <c r="E56" s="18">
        <f t="shared" si="0"/>
        <v>-7031343.9</v>
      </c>
      <c r="F56" s="19">
        <f t="shared" si="1"/>
        <v>24.998549591320753</v>
      </c>
    </row>
    <row r="57" spans="1:6" ht="64.5" customHeight="1">
      <c r="A57" s="13" t="s">
        <v>93</v>
      </c>
      <c r="B57" s="14" t="s">
        <v>97</v>
      </c>
      <c r="C57" s="18">
        <v>357964</v>
      </c>
      <c r="D57" s="18">
        <v>89490</v>
      </c>
      <c r="E57" s="18">
        <f aca="true" t="shared" si="2" ref="E57:E72">D57-C57</f>
        <v>-268474</v>
      </c>
      <c r="F57" s="19">
        <f aca="true" t="shared" si="3" ref="F57:F68">D57/C57*100</f>
        <v>24.999720642299224</v>
      </c>
    </row>
    <row r="58" spans="1:6" ht="96.75" customHeight="1">
      <c r="A58" s="13" t="s">
        <v>123</v>
      </c>
      <c r="B58" s="14" t="s">
        <v>124</v>
      </c>
      <c r="C58" s="18">
        <v>357964</v>
      </c>
      <c r="D58" s="18">
        <v>89490</v>
      </c>
      <c r="E58" s="18">
        <f t="shared" si="2"/>
        <v>-268474</v>
      </c>
      <c r="F58" s="19">
        <f t="shared" si="3"/>
        <v>24.999720642299224</v>
      </c>
    </row>
    <row r="59" spans="1:6" ht="47.25">
      <c r="A59" s="13" t="s">
        <v>88</v>
      </c>
      <c r="B59" s="14" t="s">
        <v>98</v>
      </c>
      <c r="C59" s="18">
        <v>4646225.2</v>
      </c>
      <c r="D59" s="18">
        <v>530708.84</v>
      </c>
      <c r="E59" s="18">
        <f t="shared" si="2"/>
        <v>-4115516.3600000003</v>
      </c>
      <c r="F59" s="19">
        <f t="shared" si="3"/>
        <v>11.422365837971004</v>
      </c>
    </row>
    <row r="60" spans="1:6" ht="42.75" customHeight="1">
      <c r="A60" s="13" t="s">
        <v>89</v>
      </c>
      <c r="B60" s="14" t="s">
        <v>99</v>
      </c>
      <c r="C60" s="18">
        <v>1534324.7</v>
      </c>
      <c r="D60" s="18">
        <v>384842.91</v>
      </c>
      <c r="E60" s="18">
        <f t="shared" si="2"/>
        <v>-1149481.79</v>
      </c>
      <c r="F60" s="19">
        <f t="shared" si="3"/>
        <v>25.082233897427315</v>
      </c>
    </row>
    <row r="61" spans="1:6" ht="19.5" customHeight="1">
      <c r="A61" s="13" t="s">
        <v>90</v>
      </c>
      <c r="B61" s="14" t="s">
        <v>100</v>
      </c>
      <c r="C61" s="18">
        <v>1751983.3</v>
      </c>
      <c r="D61" s="18">
        <v>148066.68</v>
      </c>
      <c r="E61" s="18">
        <f t="shared" si="2"/>
        <v>-1603916.62</v>
      </c>
      <c r="F61" s="19">
        <f t="shared" si="3"/>
        <v>8.45137507874647</v>
      </c>
    </row>
    <row r="62" spans="1:6" ht="51" customHeight="1">
      <c r="A62" s="13" t="s">
        <v>70</v>
      </c>
      <c r="B62" s="14" t="s">
        <v>71</v>
      </c>
      <c r="C62" s="18">
        <v>24698.1</v>
      </c>
      <c r="D62" s="18">
        <v>0</v>
      </c>
      <c r="E62" s="18">
        <f t="shared" si="2"/>
        <v>-24698.1</v>
      </c>
      <c r="F62" s="19">
        <f t="shared" si="3"/>
        <v>0</v>
      </c>
    </row>
    <row r="63" spans="1:6" ht="63">
      <c r="A63" s="13" t="s">
        <v>72</v>
      </c>
      <c r="B63" s="14" t="s">
        <v>101</v>
      </c>
      <c r="C63" s="18">
        <v>24698.1</v>
      </c>
      <c r="D63" s="18">
        <v>0</v>
      </c>
      <c r="E63" s="18">
        <f t="shared" si="2"/>
        <v>-24698.1</v>
      </c>
      <c r="F63" s="19">
        <f t="shared" si="3"/>
        <v>0</v>
      </c>
    </row>
    <row r="64" spans="1:6" s="6" customFormat="1" ht="46.5" customHeight="1">
      <c r="A64" s="13" t="s">
        <v>125</v>
      </c>
      <c r="B64" s="14" t="s">
        <v>126</v>
      </c>
      <c r="C64" s="18">
        <v>24698.1</v>
      </c>
      <c r="D64" s="18">
        <v>0</v>
      </c>
      <c r="E64" s="18">
        <f t="shared" si="2"/>
        <v>-24698.1</v>
      </c>
      <c r="F64" s="19">
        <f t="shared" si="3"/>
        <v>0</v>
      </c>
    </row>
    <row r="65" spans="1:6" ht="31.5" customHeight="1">
      <c r="A65" s="13" t="s">
        <v>108</v>
      </c>
      <c r="B65" s="14" t="s">
        <v>109</v>
      </c>
      <c r="C65" s="18">
        <v>0</v>
      </c>
      <c r="D65" s="18">
        <v>8278.94</v>
      </c>
      <c r="E65" s="18">
        <f t="shared" si="2"/>
        <v>8278.94</v>
      </c>
      <c r="F65" s="19"/>
    </row>
    <row r="66" spans="1:6" ht="49.5" customHeight="1">
      <c r="A66" s="13" t="s">
        <v>110</v>
      </c>
      <c r="B66" s="14" t="s">
        <v>111</v>
      </c>
      <c r="C66" s="18">
        <v>0</v>
      </c>
      <c r="D66" s="18">
        <v>8278.94</v>
      </c>
      <c r="E66" s="18">
        <f t="shared" si="2"/>
        <v>8278.94</v>
      </c>
      <c r="F66" s="19"/>
    </row>
    <row r="67" spans="1:6" ht="32.25" customHeight="1">
      <c r="A67" s="13" t="s">
        <v>73</v>
      </c>
      <c r="B67" s="14" t="s">
        <v>74</v>
      </c>
      <c r="C67" s="18">
        <v>6300</v>
      </c>
      <c r="D67" s="18">
        <v>3350</v>
      </c>
      <c r="E67" s="18">
        <f t="shared" si="2"/>
        <v>-2950</v>
      </c>
      <c r="F67" s="19">
        <f t="shared" si="3"/>
        <v>53.17460317460318</v>
      </c>
    </row>
    <row r="68" spans="1:6" ht="30" customHeight="1">
      <c r="A68" s="13" t="s">
        <v>75</v>
      </c>
      <c r="B68" s="14" t="s">
        <v>102</v>
      </c>
      <c r="C68" s="18">
        <v>6300</v>
      </c>
      <c r="D68" s="18">
        <v>3350</v>
      </c>
      <c r="E68" s="18">
        <f t="shared" si="2"/>
        <v>-2950</v>
      </c>
      <c r="F68" s="19">
        <f t="shared" si="3"/>
        <v>53.17460317460318</v>
      </c>
    </row>
    <row r="69" spans="1:6" ht="97.5" customHeight="1">
      <c r="A69" s="13" t="s">
        <v>112</v>
      </c>
      <c r="B69" s="14" t="s">
        <v>76</v>
      </c>
      <c r="C69" s="18">
        <v>0</v>
      </c>
      <c r="D69" s="18">
        <v>616524.06</v>
      </c>
      <c r="E69" s="18">
        <f t="shared" si="2"/>
        <v>616524.06</v>
      </c>
      <c r="F69" s="19"/>
    </row>
    <row r="70" spans="1:6" ht="129.75" customHeight="1">
      <c r="A70" s="13" t="s">
        <v>113</v>
      </c>
      <c r="B70" s="14" t="s">
        <v>114</v>
      </c>
      <c r="C70" s="18">
        <v>0</v>
      </c>
      <c r="D70" s="18">
        <v>616524.06</v>
      </c>
      <c r="E70" s="18">
        <f t="shared" si="2"/>
        <v>616524.06</v>
      </c>
      <c r="F70" s="19"/>
    </row>
    <row r="71" spans="1:6" s="6" customFormat="1" ht="129.75" customHeight="1">
      <c r="A71" s="13" t="s">
        <v>103</v>
      </c>
      <c r="B71" s="14" t="s">
        <v>115</v>
      </c>
      <c r="C71" s="18">
        <v>0</v>
      </c>
      <c r="D71" s="18">
        <v>616524.06</v>
      </c>
      <c r="E71" s="18">
        <f t="shared" si="2"/>
        <v>616524.06</v>
      </c>
      <c r="F71" s="19"/>
    </row>
    <row r="72" spans="1:6" ht="78.75">
      <c r="A72" s="13" t="s">
        <v>77</v>
      </c>
      <c r="B72" s="14" t="s">
        <v>78</v>
      </c>
      <c r="C72" s="18">
        <v>0</v>
      </c>
      <c r="D72" s="18">
        <v>-16901.32</v>
      </c>
      <c r="E72" s="18">
        <f t="shared" si="2"/>
        <v>-16901.32</v>
      </c>
      <c r="F72" s="19"/>
    </row>
  </sheetData>
  <sheetProtection/>
  <mergeCells count="6">
    <mergeCell ref="A1:F1"/>
    <mergeCell ref="A4:A5"/>
    <mergeCell ref="B4:B5"/>
    <mergeCell ref="C4:C5"/>
    <mergeCell ref="D4:D5"/>
    <mergeCell ref="E4:F4"/>
  </mergeCells>
  <printOptions/>
  <pageMargins left="0.75" right="0.25" top="0.75" bottom="0.75" header="0.3" footer="0.3"/>
  <pageSetup firstPageNumber="2" useFirstPageNumber="1" fitToHeight="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Арбаева</cp:lastModifiedBy>
  <cp:lastPrinted>2021-06-25T12:34:17Z</cp:lastPrinted>
  <dcterms:created xsi:type="dcterms:W3CDTF">2016-04-05T04:35:34Z</dcterms:created>
  <dcterms:modified xsi:type="dcterms:W3CDTF">2021-06-25T12:36:35Z</dcterms:modified>
  <cp:category/>
  <cp:version/>
  <cp:contentType/>
  <cp:contentStatus/>
</cp:coreProperties>
</file>