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270" activeTab="0"/>
  </bookViews>
  <sheets>
    <sheet name="КБ РА" sheetId="1" r:id="rId1"/>
  </sheets>
  <definedNames>
    <definedName name="_xlnm.Print_Titles" localSheetId="0">'КБ РА'!$3:$4</definedName>
    <definedName name="_xlnm.Print_Area" localSheetId="0">'КБ РА'!$A$1:$F$95</definedName>
  </definedNames>
  <calcPr fullCalcOnLoad="1"/>
</workbook>
</file>

<file path=xl/sharedStrings.xml><?xml version="1.0" encoding="utf-8"?>
<sst xmlns="http://schemas.openxmlformats.org/spreadsheetml/2006/main" count="188" uniqueCount="188">
  <si>
    <t>Доходы бюджета - Всего</t>
  </si>
  <si>
    <t>00085000000000000000</t>
  </si>
  <si>
    <t>НАЛОГОВЫЕ И НЕНАЛОГОВЫЕ ДОХОДЫ</t>
  </si>
  <si>
    <t>НАЛОГОВЫЕ ДОХОДЫ</t>
  </si>
  <si>
    <t>НАЛОГИ НА ПРИБЫЛЬ, ДОХОДЫ</t>
  </si>
  <si>
    <t>00010100000000000000</t>
  </si>
  <si>
    <t>Налог на прибыль организаций</t>
  </si>
  <si>
    <t>00010101000000000110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</si>
  <si>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</si>
  <si>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</si>
  <si>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</si>
  <si>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</si>
  <si>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</si>
  <si>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</si>
  <si>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</si>
  <si>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</si>
  <si>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Единый сельскохозяйственный налог</t>
  </si>
  <si>
    <t>00010503000010000110</t>
  </si>
  <si>
    <t>НАЛОГИ НА ИМУЩЕСТВО</t>
  </si>
  <si>
    <t>00010600000000000000</t>
  </si>
  <si>
    <t>Налог на имущество организаций</t>
  </si>
  <si>
    <t>00010602000020000110</t>
  </si>
  <si>
    <t>Транспортный налог</t>
  </si>
  <si>
    <t>00010604000020000110</t>
  </si>
  <si>
    <t>НАЛОГИ, СБОРЫ И РЕГУЛЯРНЫЕ ПЛАТЕЖИ ЗА ПОЛЬЗОВАНИЕ ПРИРОДНЫМИ РЕСУРСАМИ</t>
  </si>
  <si>
    <t>00010700000000000000</t>
  </si>
  <si>
    <t>Сборы за пользование объектами животного мира и за пользование объектами водных биологических ресурсов</t>
  </si>
  <si>
    <t>00010704000010000110</t>
  </si>
  <si>
    <t>ГОСУДАРСТВЕННАЯ ПОШЛИНА</t>
  </si>
  <si>
    <t>00010800000000000000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</si>
  <si>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</si>
  <si>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</si>
  <si>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ЗАДОЛЖЕННОСТЬ И ПЕРЕРАСЧЕТЫ ПО ОТМЕНЕННЫМ НАЛОГАМ, СБОРАМ И ИНЫМ ОБЯЗАТЕЛЬНЫМ ПЛАТЕЖАМ</t>
  </si>
  <si>
    <t>00010900000000000000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</si>
  <si>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</si>
  <si>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</si>
  <si>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</si>
  <si>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</si>
  <si>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</si>
  <si>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</si>
  <si>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</si>
  <si>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</si>
  <si>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</si>
  <si>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</si>
  <si>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</si>
  <si>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</si>
  <si>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</si>
  <si>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Платежи при пользовании недрами</t>
  </si>
  <si>
    <t>00011202000000000120</t>
  </si>
  <si>
    <t>Плата за использование лесов</t>
  </si>
  <si>
    <t>00011204000000000120</t>
  </si>
  <si>
    <t>00011300000000000000</t>
  </si>
  <si>
    <t>Доходы от оказания платных услуг (работ)</t>
  </si>
  <si>
    <t>00011301000000000130</t>
  </si>
  <si>
    <t>Доходы от компенсации затрат государства</t>
  </si>
  <si>
    <t>00011302000000000130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</si>
  <si>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</si>
  <si>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</si>
  <si>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</si>
  <si>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</si>
  <si>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</si>
  <si>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</si>
  <si>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</si>
  <si>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</si>
  <si>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</si>
  <si>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</si>
  <si>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</si>
  <si>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</si>
  <si>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</si>
  <si>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</si>
  <si>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Невыясненные поступления</t>
  </si>
  <si>
    <t>00011701000000000180</t>
  </si>
  <si>
    <t>Прочие неналоговые доходы</t>
  </si>
  <si>
    <t>00011705000000000180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</si>
  <si>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</si>
  <si>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</si>
  <si>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</si>
  <si>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</si>
  <si>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</si>
  <si>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</si>
  <si>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</si>
  <si>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</si>
  <si>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</si>
  <si>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БЕЗВОЗМЕЗДНЫЕ ПОСТУПЛЕНИЯ ОТ ГОСУДАРСТВЕННЫХ (МУНИЦИПАЛЬНЫХ) ОРГАНИЗАЦИЙ</t>
  </si>
  <si>
    <t>00020300000000000000</t>
  </si>
  <si>
    <t>Безвозмездные поступления от государственных (муниципальных) организаций в бюджеты субъектов Российской Федерации</t>
  </si>
  <si>
    <t>Предоставление  государственными (муниципальными) организациями грантов для получателей средств бюджетов субъектов Российской Федерации</t>
  </si>
  <si>
    <t>ПРОЧИЕ БЕЗВОЗМЕЗДНЫЕ ПОСТУПЛЕНИЯ</t>
  </si>
  <si>
    <t>00020700000000000000</t>
  </si>
  <si>
    <t>Прочие безвозмездные поступления в бюджеты субъектов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</si>
  <si>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</si>
  <si>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</si>
  <si>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</si>
  <si>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</si>
  <si>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</si>
  <si>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 xml:space="preserve"> Наименование показателя</t>
  </si>
  <si>
    <t xml:space="preserve">Код дохода по бюджетной классификации </t>
  </si>
  <si>
    <t xml:space="preserve">Динамика поступления </t>
  </si>
  <si>
    <t>прирост (снижение), тыс. руб.</t>
  </si>
  <si>
    <t>темп роста (снижения), %</t>
  </si>
  <si>
    <t>в тыс.руб.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</si>
  <si>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</si>
  <si>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</si>
  <si>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</si>
  <si>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</si>
  <si>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Налог, взимаемый в связи с применением патентной системы налогообложения</t>
  </si>
  <si>
    <t>00010504000020000110</t>
  </si>
  <si>
    <t>Налог на имущество физических лиц</t>
  </si>
  <si>
    <t>00010601000000000110</t>
  </si>
  <si>
    <t>Земельный налог</t>
  </si>
  <si>
    <t>00010606000000000110</t>
  </si>
  <si>
    <t>Налог на добычу полезных ископаемых</t>
  </si>
  <si>
    <t>00010701000010000110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</si>
  <si>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</si>
  <si>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</si>
  <si>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</si>
  <si>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</si>
  <si>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00011107000000000120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</si>
  <si>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</si>
  <si>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00011108000000000120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</si>
  <si>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</si>
  <si>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</si>
  <si>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Средства самообложения граждан</t>
  </si>
  <si>
    <t>00010806000010000110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</si>
  <si>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</si>
  <si>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ДОХОДЫ ОТ ОКАЗАНИЯ ПЛАТНЫХ УСЛУГ И КОМПЕНСАЦИИ ЗАТРАТ ГОСУДАРСТВА</t>
  </si>
  <si>
    <t>00020210000000000150</t>
  </si>
  <si>
    <t>00020215001000000150</t>
  </si>
  <si>
    <t>00020220000000000150</t>
  </si>
  <si>
    <t>00020230000000000150</t>
  </si>
  <si>
    <t>00020240000000000150</t>
  </si>
  <si>
    <t>00020302000020000150</t>
  </si>
  <si>
    <t>00020302010020000150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</si>
  <si>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</si>
  <si>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00021800000020000150</t>
  </si>
  <si>
    <t>00021902000020000150</t>
  </si>
  <si>
    <t>00020702000020000150</t>
  </si>
  <si>
    <t>Административные штрафы, установленные Кодексом Российской Федерации об административных правонарушениях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</si>
  <si>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</si>
  <si>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Платежи в целях возмещения причиненного ущерба (убытков)</t>
  </si>
  <si>
    <t>00011610000000000140</t>
  </si>
  <si>
    <t>Платежи, уплачиваемые в целях возмещения вреда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</si>
  <si>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</si>
  <si>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00020302040020000150</t>
  </si>
  <si>
    <t>Безвозмездные поступления от негосударственных организаций</t>
  </si>
  <si>
    <t>00020400000000000000</t>
  </si>
  <si>
    <t>Прочие безвозмездные поступления в бюджеты городских округов</t>
  </si>
  <si>
    <t>00020704000040000150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</si>
  <si>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</si>
  <si>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</si>
  <si>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 в том числе от денежных пожертвований, предоставляемых физическими лицами</t>
  </si>
  <si>
    <t>00020705000100000150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</si>
  <si>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</si>
  <si>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00021800000040000150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</si>
  <si>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</si>
  <si>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</si>
  <si>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Налог на профессиональный доход</t>
  </si>
  <si>
    <t>00010506000010000110</t>
  </si>
  <si>
    <t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</t>
  </si>
  <si>
    <t>00010802000010000110</t>
  </si>
  <si>
    <t>Налог на прибыль организаций, зачислявшийся до 1 января 2005 года в местные бюджеты</t>
  </si>
  <si>
    <t>00010901000000000110</t>
  </si>
  <si>
    <t>Налоги на имущество</t>
  </si>
  <si>
    <t>00010904000000000110</t>
  </si>
  <si>
    <t>Прочие налоги и сборы (по отмененным налогам и сборам субъектов Российской Федерации)</t>
  </si>
  <si>
    <t>00010906000020000110</t>
  </si>
  <si>
    <t>Прочие налоги и сборы (по отмененным местным налогам и сборам)</t>
  </si>
  <si>
    <t>00010907000000000110</t>
  </si>
  <si>
    <t>Платежи от государственных и муниципальных унитарных предприятий</t>
  </si>
  <si>
    <t>00011601000010000140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</si>
  <si>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</si>
  <si>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</si>
  <si>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00011607000000000140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</si>
  <si>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</si>
  <si>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00011609000000000140</t>
  </si>
  <si>
    <t>00011611000010000140</t>
  </si>
  <si>
    <t>00011714000000000150</t>
  </si>
  <si>
    <t>Инициативные платежи</t>
  </si>
  <si>
    <t>00011715000000000150</t>
  </si>
  <si>
    <t>00010000000000000000</t>
  </si>
  <si>
    <t>Сведения об исполнении консолидированного бюджета Республики Алтай по доходам в разрезе видов доходов за 1 полугодие 2021 года в сравнении с 1 полугодием 2020 года</t>
  </si>
  <si>
    <t>Исполнено на 01.07.2020 года</t>
  </si>
  <si>
    <t>Исполнено на 01.07.2021 года</t>
  </si>
  <si>
    <t>Доходы от приватизации имущества, находящегося в государственной и муниципальной собственности</t>
  </si>
  <si>
    <t>00011413000000000000</t>
  </si>
  <si>
    <t>Сборы, вносимые заказчиками документации, подлежащей государственной экологической экспертизе, рассчитанные в соответствии со сметой расходов на проведение государственной экологической экспертизы</t>
  </si>
  <si>
    <t>00011507000010000140</t>
  </si>
  <si>
    <t>Доходы от размещения средств бюджетов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</si>
</sst>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\ ###\ ###\ ###\ ##0.00"/>
    <numFmt numFmtId="173" formatCode="#,000.00"/>
    <numFmt numFmtId="174" formatCode="#,##0.00_р_."/>
    <numFmt numFmtId="175" formatCode="#,##0.0_р_."/>
    <numFmt numFmtId="176" formatCode="#,##0.0"/>
    <numFmt numFmtId="177" formatCode="#,##0.000_р_."/>
    <numFmt numFmtId="178" formatCode="#,##0.0000_р_."/>
    <numFmt numFmtId="179" formatCode="#,##0.00000_р_."/>
    <numFmt numFmtId="180" formatCode="#,##0.000000_р_."/>
    <numFmt numFmtId="181" formatCode="#,##0.000"/>
    <numFmt numFmtId="182" formatCode="#,##0.0000"/>
    <numFmt numFmtId="183" formatCode="_-* #,##0.0\ _₽_-;\-* #,##0.0\ _₽_-;_-* &quot;-&quot;?\ _₽_-;_-@_-"/>
    <numFmt numFmtId="184" formatCode="[$-FC19]d\ mmmm\ yyyy\ &quot;г.&quot;"/>
    <numFmt numFmtId="185" formatCode="#,##0.0\ _₽"/>
    <numFmt numFmtId="186" formatCode="#,##0.000\ _₽;\-#,##0.000\ _₽"/>
    <numFmt numFmtId="187" formatCode="#,##0.000\ _₽"/>
    <numFmt numFmtId="188" formatCode="#,##0.0_ ;[Red]\-#,##0.0\ "/>
    <numFmt numFmtId="189" formatCode="#,##0.0_ ;\-#,##0.0\ "/>
    <numFmt numFmtId="190" formatCode="_-* #,##0.000\ _₽_-;\-* #,##0.000\ _₽_-;_-* &quot;-&quot;???\ _₽_-;_-@_-"/>
    <numFmt numFmtId="191" formatCode="#,##0.00\ _₽"/>
    <numFmt numFmtId="192" formatCode="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Segoe U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Segoe U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BFC5D2"/>
      </left>
      <right style="thin">
        <color rgb="FFBFC5D2"/>
      </right>
      <top style="thin">
        <color rgb="FFBFC5D2"/>
      </top>
      <bottom style="thin">
        <color rgb="FFBFC5D2"/>
      </bottom>
    </border>
    <border>
      <left>
        <color indexed="63"/>
      </left>
      <right style="thin">
        <color rgb="FFBFC5D2"/>
      </right>
      <top style="thin">
        <color rgb="FFBFC5D2"/>
      </top>
      <bottom style="thin">
        <color rgb="FFBFC5D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4" fillId="0" borderId="1">
      <alignment horizontal="center" vertical="top" wrapText="1"/>
      <protection/>
    </xf>
    <xf numFmtId="0" fontId="4" fillId="0" borderId="2">
      <alignment horizontal="center" vertical="top" wrapTex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8" borderId="9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50" fillId="0" borderId="11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 vertical="top" wrapText="1"/>
    </xf>
    <xf numFmtId="183" fontId="5" fillId="0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Alignment="1">
      <alignment horizontal="center" vertical="top" wrapText="1"/>
    </xf>
    <xf numFmtId="0" fontId="53" fillId="0" borderId="12" xfId="54" applyFont="1" applyFill="1" applyBorder="1" applyAlignment="1">
      <alignment horizontal="center" vertical="center" wrapText="1"/>
      <protection/>
    </xf>
    <xf numFmtId="0" fontId="53" fillId="0" borderId="13" xfId="54" applyFont="1" applyFill="1" applyBorder="1" applyAlignment="1">
      <alignment horizontal="center" vertical="center" wrapText="1"/>
      <protection/>
    </xf>
    <xf numFmtId="0" fontId="54" fillId="0" borderId="12" xfId="54" applyFont="1" applyFill="1" applyBorder="1" applyAlignment="1">
      <alignment horizontal="center" vertical="center" wrapText="1"/>
      <protection/>
    </xf>
    <xf numFmtId="185" fontId="6" fillId="0" borderId="12" xfId="0" applyNumberFormat="1" applyFont="1" applyFill="1" applyBorder="1" applyAlignment="1">
      <alignment horizontal="center" vertical="center"/>
    </xf>
    <xf numFmtId="185" fontId="5" fillId="0" borderId="12" xfId="0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40" fontId="5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justify" vertical="top" wrapText="1"/>
    </xf>
    <xf numFmtId="183" fontId="6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justify" vertical="top" wrapText="1"/>
    </xf>
    <xf numFmtId="0" fontId="9" fillId="0" borderId="12" xfId="0" applyFont="1" applyFill="1" applyBorder="1" applyAlignment="1">
      <alignment horizontal="left" vertical="top"/>
    </xf>
    <xf numFmtId="0" fontId="9" fillId="0" borderId="12" xfId="0" applyFont="1" applyFill="1" applyBorder="1" applyAlignment="1">
      <alignment horizontal="left" vertical="top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1" fontId="53" fillId="0" borderId="12" xfId="54" applyNumberFormat="1" applyFont="1" applyFill="1" applyBorder="1" applyAlignment="1">
      <alignment horizontal="center" vertical="center" wrapText="1"/>
      <protection/>
    </xf>
    <xf numFmtId="176" fontId="5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justify" vertical="top" wrapText="1"/>
    </xf>
    <xf numFmtId="0" fontId="10" fillId="0" borderId="16" xfId="0" applyFont="1" applyFill="1" applyBorder="1" applyAlignment="1">
      <alignment horizontal="justify" vertical="top" wrapText="1"/>
    </xf>
    <xf numFmtId="0" fontId="55" fillId="0" borderId="13" xfId="54" applyFont="1" applyFill="1" applyBorder="1" applyAlignment="1">
      <alignment horizontal="left" vertical="top" wrapText="1"/>
      <protection/>
    </xf>
    <xf numFmtId="0" fontId="55" fillId="0" borderId="12" xfId="54" applyFont="1" applyFill="1" applyBorder="1" applyAlignment="1">
      <alignment horizontal="left" vertical="top" wrapText="1"/>
      <protection/>
    </xf>
    <xf numFmtId="0" fontId="56" fillId="0" borderId="12" xfId="54" applyFont="1" applyFill="1" applyBorder="1" applyAlignment="1">
      <alignment horizontal="left" vertical="top" wrapText="1"/>
      <protection/>
    </xf>
    <xf numFmtId="0" fontId="56" fillId="0" borderId="13" xfId="54" applyFont="1" applyFill="1" applyBorder="1" applyAlignment="1">
      <alignment horizontal="left" vertical="top" wrapText="1"/>
      <protection/>
    </xf>
    <xf numFmtId="0" fontId="56" fillId="33" borderId="14" xfId="0" applyFont="1" applyFill="1" applyBorder="1" applyAlignment="1">
      <alignment horizontal="left" vertical="top" wrapText="1"/>
    </xf>
    <xf numFmtId="0" fontId="56" fillId="33" borderId="12" xfId="0" applyFont="1" applyFill="1" applyBorder="1" applyAlignment="1">
      <alignment horizontal="left" vertical="top" wrapText="1"/>
    </xf>
    <xf numFmtId="0" fontId="5" fillId="0" borderId="17" xfId="33" applyNumberFormat="1" applyFont="1" applyFill="1" applyBorder="1" applyAlignment="1" applyProtection="1">
      <alignment horizontal="center" vertical="center" wrapText="1"/>
      <protection/>
    </xf>
    <xf numFmtId="0" fontId="31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wrapText="1"/>
    </xf>
    <xf numFmtId="0" fontId="7" fillId="0" borderId="0" xfId="0" applyFont="1" applyFill="1" applyAlignment="1">
      <alignment horizontal="center" vertical="top" wrapText="1"/>
    </xf>
    <xf numFmtId="0" fontId="33" fillId="0" borderId="0" xfId="0" applyFont="1" applyFill="1" applyAlignment="1">
      <alignment horizontal="center" vertical="top" wrapText="1"/>
    </xf>
    <xf numFmtId="49" fontId="5" fillId="0" borderId="17" xfId="34" applyNumberFormat="1" applyFont="1" applyFill="1" applyBorder="1" applyAlignment="1" applyProtection="1">
      <alignment horizontal="center" vertical="center" wrapText="1"/>
      <protection/>
    </xf>
    <xf numFmtId="49" fontId="31" fillId="0" borderId="13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8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7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5"/>
  <sheetViews>
    <sheetView tabSelected="1" zoomScale="80" zoomScaleNormal="80" zoomScalePageLayoutView="0" workbookViewId="0" topLeftCell="A1">
      <pane xSplit="2" ySplit="4" topLeftCell="C6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96" sqref="A96:G97"/>
    </sheetView>
  </sheetViews>
  <sheetFormatPr defaultColWidth="8.7109375" defaultRowHeight="15"/>
  <cols>
    <col min="1" max="1" width="55.57421875" style="6" customWidth="1"/>
    <col min="2" max="2" width="27.00390625" style="8" customWidth="1"/>
    <col min="3" max="3" width="18.57421875" style="1" customWidth="1"/>
    <col min="4" max="4" width="18.00390625" style="1" customWidth="1"/>
    <col min="5" max="5" width="15.7109375" style="16" bestFit="1" customWidth="1"/>
    <col min="6" max="6" width="13.28125" style="1" customWidth="1"/>
    <col min="7" max="245" width="8.7109375" style="1" customWidth="1"/>
    <col min="246" max="246" width="3.57421875" style="1" customWidth="1"/>
    <col min="247" max="247" width="22.28125" style="1" customWidth="1"/>
    <col min="248" max="248" width="15.8515625" style="1" customWidth="1"/>
    <col min="249" max="249" width="15.140625" style="1" customWidth="1"/>
    <col min="250" max="250" width="15.7109375" style="1" customWidth="1"/>
    <col min="251" max="251" width="14.421875" style="1" bestFit="1" customWidth="1"/>
    <col min="252" max="252" width="14.140625" style="1" customWidth="1"/>
    <col min="253" max="16384" width="8.7109375" style="1" customWidth="1"/>
  </cols>
  <sheetData>
    <row r="1" spans="1:7" ht="41.25" customHeight="1">
      <c r="A1" s="39" t="s">
        <v>180</v>
      </c>
      <c r="B1" s="40"/>
      <c r="C1" s="40"/>
      <c r="D1" s="40"/>
      <c r="E1" s="40"/>
      <c r="F1" s="40"/>
      <c r="G1" s="10"/>
    </row>
    <row r="2" ht="15.75">
      <c r="F2" s="3" t="s">
        <v>100</v>
      </c>
    </row>
    <row r="3" spans="1:6" ht="22.5" customHeight="1">
      <c r="A3" s="35" t="s">
        <v>95</v>
      </c>
      <c r="B3" s="41" t="s">
        <v>96</v>
      </c>
      <c r="C3" s="43" t="s">
        <v>181</v>
      </c>
      <c r="D3" s="43" t="s">
        <v>182</v>
      </c>
      <c r="E3" s="37" t="s">
        <v>97</v>
      </c>
      <c r="F3" s="38"/>
    </row>
    <row r="4" spans="1:6" s="2" customFormat="1" ht="60" customHeight="1">
      <c r="A4" s="36"/>
      <c r="B4" s="42"/>
      <c r="C4" s="44"/>
      <c r="D4" s="45"/>
      <c r="E4" s="17" t="s">
        <v>98</v>
      </c>
      <c r="F4" s="4" t="s">
        <v>99</v>
      </c>
    </row>
    <row r="5" spans="1:6" ht="15.75">
      <c r="A5" s="28" t="s">
        <v>0</v>
      </c>
      <c r="B5" s="9" t="s">
        <v>1</v>
      </c>
      <c r="C5" s="14">
        <f>C6+C73</f>
        <v>12788273.536999999</v>
      </c>
      <c r="D5" s="14">
        <f>D6+D73</f>
        <v>13626779.086209998</v>
      </c>
      <c r="E5" s="15">
        <f>D5-C5</f>
        <v>838505.5492099989</v>
      </c>
      <c r="F5" s="7">
        <f>D5/C5*100</f>
        <v>106.55683151274464</v>
      </c>
    </row>
    <row r="6" spans="1:6" ht="15.75">
      <c r="A6" s="29" t="s">
        <v>2</v>
      </c>
      <c r="B6" s="9" t="s">
        <v>179</v>
      </c>
      <c r="C6" s="14">
        <f>C7+C38</f>
        <v>3851010.8269999996</v>
      </c>
      <c r="D6" s="14">
        <f>D7+D38</f>
        <v>5307414.986209999</v>
      </c>
      <c r="E6" s="15">
        <f aca="true" t="shared" si="0" ref="E6:E70">D6-C6</f>
        <v>1456404.1592099993</v>
      </c>
      <c r="F6" s="7">
        <f aca="true" t="shared" si="1" ref="F6:F70">D6/C6*100</f>
        <v>137.81875005385436</v>
      </c>
    </row>
    <row r="7" spans="1:6" ht="15.75">
      <c r="A7" s="30" t="s">
        <v>3</v>
      </c>
      <c r="B7" s="13"/>
      <c r="C7" s="14">
        <f>C8+C11+C13+C19+C24+C27+C33</f>
        <v>3595489.5139999995</v>
      </c>
      <c r="D7" s="14">
        <f>D8+D11+D13+D19+D24+D27+D33</f>
        <v>5029125.818209999</v>
      </c>
      <c r="E7" s="15">
        <f t="shared" si="0"/>
        <v>1433636.3042099997</v>
      </c>
      <c r="F7" s="7">
        <f t="shared" si="1"/>
        <v>139.87318829961134</v>
      </c>
    </row>
    <row r="8" spans="1:6" ht="15.75">
      <c r="A8" s="27" t="s">
        <v>4</v>
      </c>
      <c r="B8" s="5" t="s">
        <v>5</v>
      </c>
      <c r="C8" s="15">
        <f>SUM(C9:C10)</f>
        <v>1974840.551</v>
      </c>
      <c r="D8" s="15">
        <f>SUM(D9:D10)</f>
        <v>2577818.0949999997</v>
      </c>
      <c r="E8" s="15">
        <f t="shared" si="0"/>
        <v>602977.5439999998</v>
      </c>
      <c r="F8" s="7">
        <f t="shared" si="1"/>
        <v>130.5329735960035</v>
      </c>
    </row>
    <row r="9" spans="1:6" ht="15.75">
      <c r="A9" s="31" t="s">
        <v>6</v>
      </c>
      <c r="B9" s="11" t="s">
        <v>7</v>
      </c>
      <c r="C9" s="15">
        <v>572938.712</v>
      </c>
      <c r="D9" s="15">
        <v>617861.959</v>
      </c>
      <c r="E9" s="15">
        <f t="shared" si="0"/>
        <v>44923.246999999974</v>
      </c>
      <c r="F9" s="7">
        <f t="shared" si="1"/>
        <v>107.84084685832853</v>
      </c>
    </row>
    <row r="10" spans="1:6" ht="15.75">
      <c r="A10" s="31" t="s">
        <v>8</v>
      </c>
      <c r="B10" s="11" t="s">
        <v>9</v>
      </c>
      <c r="C10" s="15">
        <v>1401901.839</v>
      </c>
      <c r="D10" s="15">
        <v>1959956.136</v>
      </c>
      <c r="E10" s="15">
        <f t="shared" si="0"/>
        <v>558054.297</v>
      </c>
      <c r="F10" s="7">
        <f t="shared" si="1"/>
        <v>139.80694521365845</v>
      </c>
    </row>
    <row r="11" spans="1:6" ht="25.5">
      <c r="A11" s="31" t="s">
        <v>10</v>
      </c>
      <c r="B11" s="11" t="s">
        <v>11</v>
      </c>
      <c r="C11" s="15">
        <f>C12</f>
        <v>1031552.667</v>
      </c>
      <c r="D11" s="15">
        <f>D12</f>
        <v>1702770.513</v>
      </c>
      <c r="E11" s="15">
        <f t="shared" si="0"/>
        <v>671217.846</v>
      </c>
      <c r="F11" s="7">
        <f t="shared" si="1"/>
        <v>165.06869377324773</v>
      </c>
    </row>
    <row r="12" spans="1:6" ht="36.75" customHeight="1">
      <c r="A12" s="31" t="s">
        <v>12</v>
      </c>
      <c r="B12" s="11" t="s">
        <v>13</v>
      </c>
      <c r="C12" s="15">
        <v>1031552.667</v>
      </c>
      <c r="D12" s="15">
        <v>1702770.513</v>
      </c>
      <c r="E12" s="15">
        <f t="shared" si="0"/>
        <v>671217.846</v>
      </c>
      <c r="F12" s="7">
        <f t="shared" si="1"/>
        <v>165.06869377324773</v>
      </c>
    </row>
    <row r="13" spans="1:6" ht="15.75">
      <c r="A13" s="31" t="s">
        <v>14</v>
      </c>
      <c r="B13" s="11" t="s">
        <v>15</v>
      </c>
      <c r="C13" s="15">
        <f>C14+C15+C16+C17+C18</f>
        <v>224042.377</v>
      </c>
      <c r="D13" s="15">
        <f>D14+D15+D16+D17+D18</f>
        <v>332225.11899999995</v>
      </c>
      <c r="E13" s="15">
        <f t="shared" si="0"/>
        <v>108182.74199999994</v>
      </c>
      <c r="F13" s="7">
        <f t="shared" si="1"/>
        <v>148.28673193375374</v>
      </c>
    </row>
    <row r="14" spans="1:6" ht="31.5" customHeight="1">
      <c r="A14" s="31" t="s">
        <v>101</v>
      </c>
      <c r="B14" s="11" t="s">
        <v>102</v>
      </c>
      <c r="C14" s="15">
        <v>179804.964</v>
      </c>
      <c r="D14" s="15">
        <v>287827.999</v>
      </c>
      <c r="E14" s="15">
        <f t="shared" si="0"/>
        <v>108023.035</v>
      </c>
      <c r="F14" s="7">
        <f t="shared" si="1"/>
        <v>160.07789362255872</v>
      </c>
    </row>
    <row r="15" spans="1:6" ht="25.5">
      <c r="A15" s="31" t="s">
        <v>103</v>
      </c>
      <c r="B15" s="11" t="s">
        <v>104</v>
      </c>
      <c r="C15" s="15">
        <v>37253.201</v>
      </c>
      <c r="D15" s="15">
        <v>19670.379</v>
      </c>
      <c r="E15" s="15">
        <f t="shared" si="0"/>
        <v>-17582.822</v>
      </c>
      <c r="F15" s="7">
        <f t="shared" si="1"/>
        <v>52.80184916190155</v>
      </c>
    </row>
    <row r="16" spans="1:6" ht="15.75">
      <c r="A16" s="31" t="s">
        <v>16</v>
      </c>
      <c r="B16" s="11" t="s">
        <v>17</v>
      </c>
      <c r="C16" s="15">
        <v>6191.452</v>
      </c>
      <c r="D16" s="15">
        <v>12833.089</v>
      </c>
      <c r="E16" s="15">
        <f t="shared" si="0"/>
        <v>6641.637</v>
      </c>
      <c r="F16" s="7">
        <f t="shared" si="1"/>
        <v>207.27107308592556</v>
      </c>
    </row>
    <row r="17" spans="1:6" ht="33" customHeight="1">
      <c r="A17" s="32" t="s">
        <v>105</v>
      </c>
      <c r="B17" s="12" t="s">
        <v>106</v>
      </c>
      <c r="C17" s="15">
        <v>792.76</v>
      </c>
      <c r="D17" s="15">
        <v>9661.133</v>
      </c>
      <c r="E17" s="15">
        <f t="shared" si="0"/>
        <v>8868.373</v>
      </c>
      <c r="F17" s="7">
        <f t="shared" si="1"/>
        <v>1218.670593874565</v>
      </c>
    </row>
    <row r="18" spans="1:6" ht="21" customHeight="1">
      <c r="A18" s="31" t="s">
        <v>156</v>
      </c>
      <c r="B18" s="11" t="s">
        <v>157</v>
      </c>
      <c r="C18" s="15"/>
      <c r="D18" s="15">
        <v>2232.519</v>
      </c>
      <c r="E18" s="15">
        <f t="shared" si="0"/>
        <v>2232.519</v>
      </c>
      <c r="F18" s="7"/>
    </row>
    <row r="19" spans="1:6" ht="15.75">
      <c r="A19" s="31" t="s">
        <v>18</v>
      </c>
      <c r="B19" s="11" t="s">
        <v>19</v>
      </c>
      <c r="C19" s="15">
        <f>SUM(C20:C23)</f>
        <v>312335.05299999996</v>
      </c>
      <c r="D19" s="15">
        <f>SUM(D20:D23)</f>
        <v>345583.75899999996</v>
      </c>
      <c r="E19" s="15">
        <f t="shared" si="0"/>
        <v>33248.706000000006</v>
      </c>
      <c r="F19" s="7">
        <f t="shared" si="1"/>
        <v>110.64520478269854</v>
      </c>
    </row>
    <row r="20" spans="1:6" ht="15.75">
      <c r="A20" s="31" t="s">
        <v>107</v>
      </c>
      <c r="B20" s="11" t="s">
        <v>108</v>
      </c>
      <c r="C20" s="15">
        <v>4216.922</v>
      </c>
      <c r="D20" s="15">
        <v>6200.748</v>
      </c>
      <c r="E20" s="15">
        <f t="shared" si="0"/>
        <v>1983.826</v>
      </c>
      <c r="F20" s="7">
        <f t="shared" si="1"/>
        <v>147.044408220024</v>
      </c>
    </row>
    <row r="21" spans="1:6" ht="15.75">
      <c r="A21" s="31" t="s">
        <v>20</v>
      </c>
      <c r="B21" s="11" t="s">
        <v>21</v>
      </c>
      <c r="C21" s="15">
        <v>228258.293</v>
      </c>
      <c r="D21" s="15">
        <v>261413.817</v>
      </c>
      <c r="E21" s="15">
        <f t="shared" si="0"/>
        <v>33155.524000000005</v>
      </c>
      <c r="F21" s="7">
        <f t="shared" si="1"/>
        <v>114.52544114136522</v>
      </c>
    </row>
    <row r="22" spans="1:6" ht="15.75">
      <c r="A22" s="31" t="s">
        <v>22</v>
      </c>
      <c r="B22" s="11" t="s">
        <v>23</v>
      </c>
      <c r="C22" s="15">
        <v>34520.777</v>
      </c>
      <c r="D22" s="15">
        <v>36580.425</v>
      </c>
      <c r="E22" s="15">
        <f t="shared" si="0"/>
        <v>2059.648000000001</v>
      </c>
      <c r="F22" s="7">
        <f t="shared" si="1"/>
        <v>105.9664010459556</v>
      </c>
    </row>
    <row r="23" spans="1:6" ht="15.75">
      <c r="A23" s="31" t="s">
        <v>109</v>
      </c>
      <c r="B23" s="11" t="s">
        <v>110</v>
      </c>
      <c r="C23" s="15">
        <v>45339.061</v>
      </c>
      <c r="D23" s="15">
        <v>41388.769</v>
      </c>
      <c r="E23" s="15">
        <f t="shared" si="0"/>
        <v>-3950.2920000000013</v>
      </c>
      <c r="F23" s="7">
        <f t="shared" si="1"/>
        <v>91.28722140937148</v>
      </c>
    </row>
    <row r="24" spans="1:6" ht="28.5" customHeight="1">
      <c r="A24" s="31" t="s">
        <v>24</v>
      </c>
      <c r="B24" s="11" t="s">
        <v>25</v>
      </c>
      <c r="C24" s="15">
        <f>SUM(C25:C26)</f>
        <v>27407.16</v>
      </c>
      <c r="D24" s="15">
        <f>SUM(D25:D26)</f>
        <v>41384.968</v>
      </c>
      <c r="E24" s="15">
        <f t="shared" si="0"/>
        <v>13977.808</v>
      </c>
      <c r="F24" s="7">
        <f t="shared" si="1"/>
        <v>151.00057065379997</v>
      </c>
    </row>
    <row r="25" spans="1:6" ht="15.75">
      <c r="A25" s="31" t="s">
        <v>111</v>
      </c>
      <c r="B25" s="11" t="s">
        <v>112</v>
      </c>
      <c r="C25" s="15">
        <v>27193.855</v>
      </c>
      <c r="D25" s="15">
        <v>41117.131</v>
      </c>
      <c r="E25" s="15">
        <f t="shared" si="0"/>
        <v>13923.276000000002</v>
      </c>
      <c r="F25" s="7">
        <f t="shared" si="1"/>
        <v>151.20008178318227</v>
      </c>
    </row>
    <row r="26" spans="1:6" ht="30.75" customHeight="1">
      <c r="A26" s="31" t="s">
        <v>26</v>
      </c>
      <c r="B26" s="11" t="s">
        <v>27</v>
      </c>
      <c r="C26" s="15">
        <v>213.305</v>
      </c>
      <c r="D26" s="15">
        <v>267.837</v>
      </c>
      <c r="E26" s="15">
        <f t="shared" si="0"/>
        <v>54.53199999999998</v>
      </c>
      <c r="F26" s="7">
        <f t="shared" si="1"/>
        <v>125.56527038747333</v>
      </c>
    </row>
    <row r="27" spans="1:6" ht="15.75">
      <c r="A27" s="32" t="s">
        <v>28</v>
      </c>
      <c r="B27" s="12" t="s">
        <v>29</v>
      </c>
      <c r="C27" s="15">
        <f>SUM(C29:C32)</f>
        <v>25233.105</v>
      </c>
      <c r="D27" s="15">
        <f>D28+D29+D30+D31+D32</f>
        <v>29340.304</v>
      </c>
      <c r="E27" s="15">
        <f t="shared" si="0"/>
        <v>4107.1990000000005</v>
      </c>
      <c r="F27" s="7">
        <f t="shared" si="1"/>
        <v>116.27702575644179</v>
      </c>
    </row>
    <row r="28" spans="1:6" ht="51">
      <c r="A28" s="31" t="s">
        <v>158</v>
      </c>
      <c r="B28" s="11" t="s">
        <v>159</v>
      </c>
      <c r="C28" s="15"/>
      <c r="D28" s="15">
        <v>0.15</v>
      </c>
      <c r="E28" s="15">
        <f t="shared" si="0"/>
        <v>0.15</v>
      </c>
      <c r="F28" s="7" t="e">
        <f t="shared" si="1"/>
        <v>#DIV/0!</v>
      </c>
    </row>
    <row r="29" spans="1:6" ht="25.5">
      <c r="A29" s="31" t="s">
        <v>113</v>
      </c>
      <c r="B29" s="11" t="s">
        <v>114</v>
      </c>
      <c r="C29" s="15">
        <v>12811.057</v>
      </c>
      <c r="D29" s="15">
        <v>13435.197</v>
      </c>
      <c r="E29" s="15">
        <f t="shared" si="0"/>
        <v>624.1399999999994</v>
      </c>
      <c r="F29" s="7">
        <f t="shared" si="1"/>
        <v>104.87188527847468</v>
      </c>
    </row>
    <row r="30" spans="1:6" ht="38.25">
      <c r="A30" s="31" t="s">
        <v>115</v>
      </c>
      <c r="B30" s="11" t="s">
        <v>116</v>
      </c>
      <c r="C30" s="15">
        <v>78.898</v>
      </c>
      <c r="D30" s="15">
        <v>61.36</v>
      </c>
      <c r="E30" s="15">
        <f t="shared" si="0"/>
        <v>-17.537999999999997</v>
      </c>
      <c r="F30" s="7">
        <f t="shared" si="1"/>
        <v>77.77129965271617</v>
      </c>
    </row>
    <row r="31" spans="1:6" ht="69" customHeight="1">
      <c r="A31" s="31" t="s">
        <v>124</v>
      </c>
      <c r="B31" s="11" t="s">
        <v>123</v>
      </c>
      <c r="C31" s="15">
        <v>273.15</v>
      </c>
      <c r="D31" s="15">
        <v>159</v>
      </c>
      <c r="E31" s="15">
        <f t="shared" si="0"/>
        <v>-114.14999999999998</v>
      </c>
      <c r="F31" s="7">
        <f t="shared" si="1"/>
        <v>58.209774848984075</v>
      </c>
    </row>
    <row r="32" spans="1:6" ht="30" customHeight="1">
      <c r="A32" s="31" t="s">
        <v>30</v>
      </c>
      <c r="B32" s="11" t="s">
        <v>31</v>
      </c>
      <c r="C32" s="15">
        <v>12070</v>
      </c>
      <c r="D32" s="15">
        <v>15684.597</v>
      </c>
      <c r="E32" s="15">
        <f t="shared" si="0"/>
        <v>3614.5969999999998</v>
      </c>
      <c r="F32" s="7">
        <f t="shared" si="1"/>
        <v>129.94695111847557</v>
      </c>
    </row>
    <row r="33" spans="1:6" ht="49.5" customHeight="1">
      <c r="A33" s="31" t="s">
        <v>32</v>
      </c>
      <c r="B33" s="11" t="s">
        <v>33</v>
      </c>
      <c r="C33" s="15">
        <f>C34+C35+C36+C37</f>
        <v>78.601</v>
      </c>
      <c r="D33" s="15">
        <f>D34+D35+D36+D37</f>
        <v>3.0602100000000005</v>
      </c>
      <c r="E33" s="15">
        <f t="shared" si="0"/>
        <v>-75.54079</v>
      </c>
      <c r="F33" s="7">
        <f t="shared" si="1"/>
        <v>3.8933474128827883</v>
      </c>
    </row>
    <row r="34" spans="1:6" ht="16.5" customHeight="1">
      <c r="A34" s="31" t="s">
        <v>160</v>
      </c>
      <c r="B34" s="11" t="s">
        <v>161</v>
      </c>
      <c r="C34" s="15">
        <v>0.1</v>
      </c>
      <c r="D34" s="15">
        <v>1.3821400000000001</v>
      </c>
      <c r="E34" s="15">
        <f t="shared" si="0"/>
        <v>1.28214</v>
      </c>
      <c r="F34" s="7">
        <f t="shared" si="1"/>
        <v>1382.14</v>
      </c>
    </row>
    <row r="35" spans="1:6" ht="19.5" customHeight="1">
      <c r="A35" s="31" t="s">
        <v>162</v>
      </c>
      <c r="B35" s="11" t="s">
        <v>163</v>
      </c>
      <c r="C35" s="15">
        <v>0.001</v>
      </c>
      <c r="D35" s="15">
        <v>1.0050700000000001</v>
      </c>
      <c r="E35" s="15">
        <f t="shared" si="0"/>
        <v>1.0040700000000002</v>
      </c>
      <c r="F35" s="7">
        <f t="shared" si="1"/>
        <v>100507.00000000001</v>
      </c>
    </row>
    <row r="36" spans="1:6" ht="15.75" customHeight="1">
      <c r="A36" s="31" t="s">
        <v>164</v>
      </c>
      <c r="B36" s="11" t="s">
        <v>165</v>
      </c>
      <c r="C36" s="15">
        <v>78.2</v>
      </c>
      <c r="D36" s="15">
        <v>0.386</v>
      </c>
      <c r="E36" s="15">
        <f t="shared" si="0"/>
        <v>-77.81400000000001</v>
      </c>
      <c r="F36" s="7">
        <f t="shared" si="1"/>
        <v>0.4936061381074169</v>
      </c>
    </row>
    <row r="37" spans="1:6" ht="17.25" customHeight="1">
      <c r="A37" s="32" t="s">
        <v>166</v>
      </c>
      <c r="B37" s="12" t="s">
        <v>167</v>
      </c>
      <c r="C37" s="15">
        <v>0.3</v>
      </c>
      <c r="D37" s="15">
        <v>0.287</v>
      </c>
      <c r="E37" s="15">
        <f t="shared" si="0"/>
        <v>-0.013000000000000012</v>
      </c>
      <c r="F37" s="7">
        <f t="shared" si="1"/>
        <v>95.66666666666667</v>
      </c>
    </row>
    <row r="38" spans="1:6" ht="20.25" customHeight="1">
      <c r="A38" s="30" t="s">
        <v>34</v>
      </c>
      <c r="B38" s="13"/>
      <c r="C38" s="14">
        <f>C39+C46+C50+C53+C58+C61+C68</f>
        <v>255521.313</v>
      </c>
      <c r="D38" s="14">
        <f>D39+D46+D50+D53+D58+D61+D68</f>
        <v>278289.168</v>
      </c>
      <c r="E38" s="15">
        <f t="shared" si="0"/>
        <v>22767.85500000001</v>
      </c>
      <c r="F38" s="7">
        <f t="shared" si="1"/>
        <v>108.91035457382768</v>
      </c>
    </row>
    <row r="39" spans="1:6" ht="44.25" customHeight="1">
      <c r="A39" s="31" t="s">
        <v>35</v>
      </c>
      <c r="B39" s="11" t="s">
        <v>36</v>
      </c>
      <c r="C39" s="15">
        <f>SUM(C41:C45)</f>
        <v>36826.628</v>
      </c>
      <c r="D39" s="26">
        <f>D40+D41+D42+D43+D44+D45</f>
        <v>71042.73499999999</v>
      </c>
      <c r="E39" s="15">
        <f t="shared" si="0"/>
        <v>34216.10699999999</v>
      </c>
      <c r="F39" s="7">
        <f t="shared" si="1"/>
        <v>192.91132220957073</v>
      </c>
    </row>
    <row r="40" spans="1:6" ht="18.75" customHeight="1">
      <c r="A40" s="31" t="s">
        <v>187</v>
      </c>
      <c r="B40" s="25">
        <v>11102000000000000</v>
      </c>
      <c r="C40" s="15"/>
      <c r="D40" s="15">
        <v>5147.267</v>
      </c>
      <c r="E40" s="15"/>
      <c r="F40" s="7"/>
    </row>
    <row r="41" spans="1:6" ht="30.75" customHeight="1">
      <c r="A41" s="31" t="s">
        <v>37</v>
      </c>
      <c r="B41" s="11" t="s">
        <v>38</v>
      </c>
      <c r="C41" s="15">
        <v>12.18</v>
      </c>
      <c r="D41" s="15">
        <v>17.902</v>
      </c>
      <c r="E41" s="15">
        <f t="shared" si="0"/>
        <v>5.722000000000001</v>
      </c>
      <c r="F41" s="7">
        <f t="shared" si="1"/>
        <v>146.9786535303777</v>
      </c>
    </row>
    <row r="42" spans="1:6" ht="84" customHeight="1">
      <c r="A42" s="31" t="s">
        <v>39</v>
      </c>
      <c r="B42" s="11" t="s">
        <v>40</v>
      </c>
      <c r="C42" s="15">
        <v>35431.592</v>
      </c>
      <c r="D42" s="15">
        <v>62897.344</v>
      </c>
      <c r="E42" s="15">
        <f t="shared" si="0"/>
        <v>27465.752</v>
      </c>
      <c r="F42" s="7">
        <f t="shared" si="1"/>
        <v>177.5176909917003</v>
      </c>
    </row>
    <row r="43" spans="1:6" ht="33" customHeight="1">
      <c r="A43" s="31" t="s">
        <v>168</v>
      </c>
      <c r="B43" s="11" t="s">
        <v>117</v>
      </c>
      <c r="C43" s="15">
        <v>8.723</v>
      </c>
      <c r="D43" s="15">
        <v>602.868</v>
      </c>
      <c r="E43" s="15">
        <f t="shared" si="0"/>
        <v>594.1450000000001</v>
      </c>
      <c r="F43" s="7">
        <f t="shared" si="1"/>
        <v>6911.246130918262</v>
      </c>
    </row>
    <row r="44" spans="1:6" ht="82.5" customHeight="1">
      <c r="A44" s="31" t="s">
        <v>118</v>
      </c>
      <c r="B44" s="11" t="s">
        <v>119</v>
      </c>
      <c r="C44" s="15">
        <v>33.045</v>
      </c>
      <c r="D44" s="15">
        <v>49.158</v>
      </c>
      <c r="E44" s="15">
        <f t="shared" si="0"/>
        <v>16.113</v>
      </c>
      <c r="F44" s="7">
        <f t="shared" si="1"/>
        <v>148.76078075351793</v>
      </c>
    </row>
    <row r="45" spans="1:6" ht="68.25" customHeight="1">
      <c r="A45" s="31" t="s">
        <v>41</v>
      </c>
      <c r="B45" s="11" t="s">
        <v>42</v>
      </c>
      <c r="C45" s="15">
        <v>1341.088</v>
      </c>
      <c r="D45" s="15">
        <v>2328.196</v>
      </c>
      <c r="E45" s="15">
        <f t="shared" si="0"/>
        <v>987.108</v>
      </c>
      <c r="F45" s="7">
        <f t="shared" si="1"/>
        <v>173.60501324297883</v>
      </c>
    </row>
    <row r="46" spans="1:6" ht="15.75">
      <c r="A46" s="31" t="s">
        <v>43</v>
      </c>
      <c r="B46" s="11" t="s">
        <v>44</v>
      </c>
      <c r="C46" s="15">
        <f>C47+C48+C49</f>
        <v>24795.75</v>
      </c>
      <c r="D46" s="15">
        <f>D47+D48+D49</f>
        <v>28760.719</v>
      </c>
      <c r="E46" s="15">
        <f t="shared" si="0"/>
        <v>3964.969000000001</v>
      </c>
      <c r="F46" s="7">
        <f t="shared" si="1"/>
        <v>115.99051853644274</v>
      </c>
    </row>
    <row r="47" spans="1:6" ht="15.75">
      <c r="A47" s="31" t="s">
        <v>45</v>
      </c>
      <c r="B47" s="11" t="s">
        <v>46</v>
      </c>
      <c r="C47" s="15">
        <v>2465.336</v>
      </c>
      <c r="D47" s="15">
        <v>4178.045</v>
      </c>
      <c r="E47" s="15">
        <f t="shared" si="0"/>
        <v>1712.7090000000003</v>
      </c>
      <c r="F47" s="7">
        <f t="shared" si="1"/>
        <v>169.47162577433664</v>
      </c>
    </row>
    <row r="48" spans="1:6" ht="15.75">
      <c r="A48" s="32" t="s">
        <v>47</v>
      </c>
      <c r="B48" s="12" t="s">
        <v>48</v>
      </c>
      <c r="C48" s="15">
        <v>164.412</v>
      </c>
      <c r="D48" s="15">
        <v>1298.101</v>
      </c>
      <c r="E48" s="15">
        <f t="shared" si="0"/>
        <v>1133.689</v>
      </c>
      <c r="F48" s="7">
        <f t="shared" si="1"/>
        <v>789.5415176507797</v>
      </c>
    </row>
    <row r="49" spans="1:6" ht="15.75">
      <c r="A49" s="31" t="s">
        <v>49</v>
      </c>
      <c r="B49" s="11" t="s">
        <v>50</v>
      </c>
      <c r="C49" s="15">
        <v>22166.002</v>
      </c>
      <c r="D49" s="15">
        <v>23284.573</v>
      </c>
      <c r="E49" s="15">
        <f t="shared" si="0"/>
        <v>1118.571</v>
      </c>
      <c r="F49" s="7">
        <f t="shared" si="1"/>
        <v>105.04633627660955</v>
      </c>
    </row>
    <row r="50" spans="1:6" ht="25.5">
      <c r="A50" s="31" t="s">
        <v>125</v>
      </c>
      <c r="B50" s="11" t="s">
        <v>51</v>
      </c>
      <c r="C50" s="15">
        <f>C51+C52</f>
        <v>57886.95</v>
      </c>
      <c r="D50" s="15">
        <f>D51+D52</f>
        <v>42142.697</v>
      </c>
      <c r="E50" s="15">
        <f t="shared" si="0"/>
        <v>-15744.252999999997</v>
      </c>
      <c r="F50" s="7">
        <f t="shared" si="1"/>
        <v>72.80172301356352</v>
      </c>
    </row>
    <row r="51" spans="1:6" ht="19.5" customHeight="1">
      <c r="A51" s="31" t="s">
        <v>52</v>
      </c>
      <c r="B51" s="11" t="s">
        <v>53</v>
      </c>
      <c r="C51" s="15">
        <v>15696.838</v>
      </c>
      <c r="D51" s="15">
        <v>19677.229</v>
      </c>
      <c r="E51" s="15">
        <f t="shared" si="0"/>
        <v>3980.3909999999996</v>
      </c>
      <c r="F51" s="7">
        <f t="shared" si="1"/>
        <v>125.35791603378973</v>
      </c>
    </row>
    <row r="52" spans="1:6" ht="19.5" customHeight="1">
      <c r="A52" s="31" t="s">
        <v>54</v>
      </c>
      <c r="B52" s="11" t="s">
        <v>55</v>
      </c>
      <c r="C52" s="15">
        <v>42190.112</v>
      </c>
      <c r="D52" s="15">
        <v>22465.468</v>
      </c>
      <c r="E52" s="15">
        <f t="shared" si="0"/>
        <v>-19724.644</v>
      </c>
      <c r="F52" s="7">
        <f t="shared" si="1"/>
        <v>53.24818289176383</v>
      </c>
    </row>
    <row r="53" spans="1:6" ht="30.75" customHeight="1">
      <c r="A53" s="31" t="s">
        <v>56</v>
      </c>
      <c r="B53" s="11" t="s">
        <v>57</v>
      </c>
      <c r="C53" s="15">
        <f>C54+C55+C56+C57</f>
        <v>55618.727</v>
      </c>
      <c r="D53" s="15">
        <f>D54+D55+D56+D57</f>
        <v>37050.402</v>
      </c>
      <c r="E53" s="15">
        <f t="shared" si="0"/>
        <v>-18568.324999999997</v>
      </c>
      <c r="F53" s="7">
        <f t="shared" si="1"/>
        <v>66.6149766426693</v>
      </c>
    </row>
    <row r="54" spans="1:6" ht="84" customHeight="1">
      <c r="A54" s="31" t="s">
        <v>58</v>
      </c>
      <c r="B54" s="11" t="s">
        <v>59</v>
      </c>
      <c r="C54" s="15">
        <v>2243.89</v>
      </c>
      <c r="D54" s="15">
        <v>1493.929</v>
      </c>
      <c r="E54" s="15">
        <f t="shared" si="0"/>
        <v>-749.9609999999998</v>
      </c>
      <c r="F54" s="7">
        <f t="shared" si="1"/>
        <v>66.5776397238724</v>
      </c>
    </row>
    <row r="55" spans="1:6" ht="30" customHeight="1">
      <c r="A55" s="31" t="s">
        <v>60</v>
      </c>
      <c r="B55" s="11" t="s">
        <v>61</v>
      </c>
      <c r="C55" s="15">
        <v>15461.008</v>
      </c>
      <c r="D55" s="15">
        <v>34904.507</v>
      </c>
      <c r="E55" s="15">
        <f t="shared" si="0"/>
        <v>19443.498999999996</v>
      </c>
      <c r="F55" s="7">
        <f t="shared" si="1"/>
        <v>225.7582882047535</v>
      </c>
    </row>
    <row r="56" spans="1:6" ht="69.75" customHeight="1">
      <c r="A56" s="31" t="s">
        <v>120</v>
      </c>
      <c r="B56" s="11" t="s">
        <v>121</v>
      </c>
      <c r="C56" s="15">
        <v>451.614</v>
      </c>
      <c r="D56" s="15">
        <v>651.966</v>
      </c>
      <c r="E56" s="15">
        <f t="shared" si="0"/>
        <v>200.35200000000003</v>
      </c>
      <c r="F56" s="7">
        <f t="shared" si="1"/>
        <v>144.3635494028086</v>
      </c>
    </row>
    <row r="57" spans="1:6" ht="29.25" customHeight="1">
      <c r="A57" s="33" t="s">
        <v>183</v>
      </c>
      <c r="B57" s="23" t="s">
        <v>184</v>
      </c>
      <c r="C57" s="15">
        <v>37462.215</v>
      </c>
      <c r="D57" s="15">
        <v>0</v>
      </c>
      <c r="E57" s="15">
        <f t="shared" si="0"/>
        <v>-37462.215</v>
      </c>
      <c r="F57" s="7">
        <f t="shared" si="1"/>
        <v>0</v>
      </c>
    </row>
    <row r="58" spans="1:6" ht="19.5" customHeight="1">
      <c r="A58" s="31" t="s">
        <v>62</v>
      </c>
      <c r="B58" s="11" t="s">
        <v>63</v>
      </c>
      <c r="C58" s="15">
        <f>C59+C60</f>
        <v>125.919</v>
      </c>
      <c r="D58" s="15">
        <f>D59+D60</f>
        <v>105.419</v>
      </c>
      <c r="E58" s="15">
        <f t="shared" si="0"/>
        <v>-20.5</v>
      </c>
      <c r="F58" s="7">
        <f t="shared" si="1"/>
        <v>83.71969281839912</v>
      </c>
    </row>
    <row r="59" spans="1:6" ht="42" customHeight="1">
      <c r="A59" s="31" t="s">
        <v>64</v>
      </c>
      <c r="B59" s="11" t="s">
        <v>65</v>
      </c>
      <c r="C59" s="15">
        <v>32.5</v>
      </c>
      <c r="D59" s="15">
        <v>12</v>
      </c>
      <c r="E59" s="15">
        <f t="shared" si="0"/>
        <v>-20.5</v>
      </c>
      <c r="F59" s="7">
        <f t="shared" si="1"/>
        <v>36.92307692307693</v>
      </c>
    </row>
    <row r="60" spans="1:6" ht="60" customHeight="1">
      <c r="A60" s="34" t="s">
        <v>185</v>
      </c>
      <c r="B60" s="24" t="s">
        <v>186</v>
      </c>
      <c r="C60" s="15">
        <v>93.419</v>
      </c>
      <c r="D60" s="15">
        <v>93.419</v>
      </c>
      <c r="E60" s="15">
        <f t="shared" si="0"/>
        <v>0</v>
      </c>
      <c r="F60" s="7">
        <f t="shared" si="1"/>
        <v>100</v>
      </c>
    </row>
    <row r="61" spans="1:6" ht="16.5" customHeight="1">
      <c r="A61" s="31" t="s">
        <v>66</v>
      </c>
      <c r="B61" s="11" t="s">
        <v>67</v>
      </c>
      <c r="C61" s="15">
        <f>C62+C63+C64+C65+C66+C67</f>
        <v>79489.766</v>
      </c>
      <c r="D61" s="15">
        <f>D62+D63+D64+D65+D66+D67</f>
        <v>98467.87400000001</v>
      </c>
      <c r="E61" s="15">
        <f t="shared" si="0"/>
        <v>18978.108000000007</v>
      </c>
      <c r="F61" s="7">
        <f t="shared" si="1"/>
        <v>123.87490736857876</v>
      </c>
    </row>
    <row r="62" spans="1:6" ht="16.5" customHeight="1">
      <c r="A62" s="31" t="s">
        <v>137</v>
      </c>
      <c r="B62" s="11" t="s">
        <v>169</v>
      </c>
      <c r="C62" s="15">
        <v>39898.996</v>
      </c>
      <c r="D62" s="15">
        <v>82333.84</v>
      </c>
      <c r="E62" s="15">
        <f t="shared" si="0"/>
        <v>42434.844</v>
      </c>
      <c r="F62" s="7">
        <f t="shared" si="1"/>
        <v>206.3556686990319</v>
      </c>
    </row>
    <row r="63" spans="1:6" ht="45.75" customHeight="1">
      <c r="A63" s="31" t="s">
        <v>170</v>
      </c>
      <c r="B63" s="11" t="s">
        <v>171</v>
      </c>
      <c r="C63" s="15">
        <v>45.11</v>
      </c>
      <c r="D63" s="15">
        <v>340.541</v>
      </c>
      <c r="E63" s="15">
        <f t="shared" si="0"/>
        <v>295.431</v>
      </c>
      <c r="F63" s="7">
        <f t="shared" si="1"/>
        <v>754.9124362669031</v>
      </c>
    </row>
    <row r="64" spans="1:6" ht="105.75" customHeight="1">
      <c r="A64" s="31" t="s">
        <v>138</v>
      </c>
      <c r="B64" s="11" t="s">
        <v>172</v>
      </c>
      <c r="C64" s="15">
        <v>2156.498</v>
      </c>
      <c r="D64" s="15">
        <v>2031.301</v>
      </c>
      <c r="E64" s="15">
        <f t="shared" si="0"/>
        <v>-125.19700000000012</v>
      </c>
      <c r="F64" s="7">
        <f t="shared" si="1"/>
        <v>94.19443004352426</v>
      </c>
    </row>
    <row r="65" spans="1:6" ht="53.25" customHeight="1">
      <c r="A65" s="31" t="s">
        <v>173</v>
      </c>
      <c r="B65" s="11" t="s">
        <v>174</v>
      </c>
      <c r="C65" s="15">
        <v>10</v>
      </c>
      <c r="D65" s="15">
        <v>0.705</v>
      </c>
      <c r="E65" s="15">
        <f t="shared" si="0"/>
        <v>-9.295</v>
      </c>
      <c r="F65" s="7">
        <f t="shared" si="1"/>
        <v>7.049999999999999</v>
      </c>
    </row>
    <row r="66" spans="1:6" ht="16.5" customHeight="1">
      <c r="A66" s="31" t="s">
        <v>139</v>
      </c>
      <c r="B66" s="11" t="s">
        <v>140</v>
      </c>
      <c r="C66" s="15">
        <v>36610.958</v>
      </c>
      <c r="D66" s="15">
        <v>8610.217</v>
      </c>
      <c r="E66" s="15">
        <f t="shared" si="0"/>
        <v>-28000.740999999998</v>
      </c>
      <c r="F66" s="7">
        <f t="shared" si="1"/>
        <v>23.51814175417098</v>
      </c>
    </row>
    <row r="67" spans="1:6" ht="17.25" customHeight="1">
      <c r="A67" s="31" t="s">
        <v>141</v>
      </c>
      <c r="B67" s="11" t="s">
        <v>175</v>
      </c>
      <c r="C67" s="15">
        <v>768.204</v>
      </c>
      <c r="D67" s="15">
        <v>5151.27</v>
      </c>
      <c r="E67" s="15">
        <f t="shared" si="0"/>
        <v>4383.066000000001</v>
      </c>
      <c r="F67" s="7">
        <f t="shared" si="1"/>
        <v>670.5601637065156</v>
      </c>
    </row>
    <row r="68" spans="1:6" ht="15.75">
      <c r="A68" s="31" t="s">
        <v>68</v>
      </c>
      <c r="B68" s="11" t="s">
        <v>69</v>
      </c>
      <c r="C68" s="15">
        <f>C69+C70+C71+C72</f>
        <v>777.573</v>
      </c>
      <c r="D68" s="15">
        <f>D69+D70+D71+D72</f>
        <v>719.322</v>
      </c>
      <c r="E68" s="15">
        <f t="shared" si="0"/>
        <v>-58.250999999999976</v>
      </c>
      <c r="F68" s="7">
        <f t="shared" si="1"/>
        <v>92.50861333919774</v>
      </c>
    </row>
    <row r="69" spans="1:6" ht="15.75">
      <c r="A69" s="31" t="s">
        <v>70</v>
      </c>
      <c r="B69" s="11" t="s">
        <v>71</v>
      </c>
      <c r="C69" s="15">
        <v>-728.923</v>
      </c>
      <c r="D69" s="15">
        <v>172.378</v>
      </c>
      <c r="E69" s="15">
        <f t="shared" si="0"/>
        <v>901.3009999999999</v>
      </c>
      <c r="F69" s="7">
        <f t="shared" si="1"/>
        <v>-23.648314019450613</v>
      </c>
    </row>
    <row r="70" spans="1:6" ht="15.75">
      <c r="A70" s="32" t="s">
        <v>72</v>
      </c>
      <c r="B70" s="12" t="s">
        <v>73</v>
      </c>
      <c r="C70" s="15">
        <v>1490.231</v>
      </c>
      <c r="D70" s="15">
        <v>520.784</v>
      </c>
      <c r="E70" s="15">
        <f t="shared" si="0"/>
        <v>-969.447</v>
      </c>
      <c r="F70" s="7">
        <f t="shared" si="1"/>
        <v>34.9465284241168</v>
      </c>
    </row>
    <row r="71" spans="1:6" ht="15.75">
      <c r="A71" s="31" t="s">
        <v>122</v>
      </c>
      <c r="B71" s="11" t="s">
        <v>176</v>
      </c>
      <c r="C71" s="15">
        <v>16.265</v>
      </c>
      <c r="D71" s="15">
        <v>26.16</v>
      </c>
      <c r="E71" s="15">
        <f aca="true" t="shared" si="2" ref="E71:E95">D71-C71</f>
        <v>9.895</v>
      </c>
      <c r="F71" s="7">
        <f>D71/C71*100</f>
        <v>160.8361512450046</v>
      </c>
    </row>
    <row r="72" spans="1:6" ht="15.75">
      <c r="A72" s="31" t="s">
        <v>177</v>
      </c>
      <c r="B72" s="11" t="s">
        <v>178</v>
      </c>
      <c r="C72" s="15"/>
      <c r="D72" s="15">
        <v>0</v>
      </c>
      <c r="E72" s="15">
        <f t="shared" si="2"/>
        <v>0</v>
      </c>
      <c r="F72" s="7"/>
    </row>
    <row r="73" spans="1:6" ht="20.25" customHeight="1">
      <c r="A73" s="18" t="s">
        <v>74</v>
      </c>
      <c r="B73" s="9" t="s">
        <v>75</v>
      </c>
      <c r="C73" s="19">
        <f>C74+C80+C84+C85+C90+C94</f>
        <v>8937262.709999999</v>
      </c>
      <c r="D73" s="19">
        <f>D74+D80+D84+D85+D90+D94</f>
        <v>8319364.1</v>
      </c>
      <c r="E73" s="19">
        <f t="shared" si="2"/>
        <v>-617898.6099999994</v>
      </c>
      <c r="F73" s="19">
        <f aca="true" t="shared" si="3" ref="F73:F95">D73/C73*100</f>
        <v>93.08626555971522</v>
      </c>
    </row>
    <row r="74" spans="1:6" ht="36.75" customHeight="1">
      <c r="A74" s="20" t="s">
        <v>76</v>
      </c>
      <c r="B74" s="5" t="s">
        <v>77</v>
      </c>
      <c r="C74" s="7">
        <f>C75+C77+C78+C79</f>
        <v>8798284.9</v>
      </c>
      <c r="D74" s="7">
        <f>D75+D77+D78+D79</f>
        <v>8131749.800000001</v>
      </c>
      <c r="E74" s="7">
        <f t="shared" si="2"/>
        <v>-666535.0999999996</v>
      </c>
      <c r="F74" s="7">
        <f t="shared" si="3"/>
        <v>92.4242610056876</v>
      </c>
    </row>
    <row r="75" spans="1:6" ht="27">
      <c r="A75" s="20" t="s">
        <v>78</v>
      </c>
      <c r="B75" s="5" t="s">
        <v>126</v>
      </c>
      <c r="C75" s="7">
        <v>5991701.5</v>
      </c>
      <c r="D75" s="7">
        <v>5052542.2</v>
      </c>
      <c r="E75" s="7">
        <f t="shared" si="2"/>
        <v>-939159.2999999998</v>
      </c>
      <c r="F75" s="7">
        <f t="shared" si="3"/>
        <v>84.32566609000799</v>
      </c>
    </row>
    <row r="76" spans="1:6" ht="15.75">
      <c r="A76" s="20" t="s">
        <v>79</v>
      </c>
      <c r="B76" s="5" t="s">
        <v>127</v>
      </c>
      <c r="C76" s="7">
        <v>5468400</v>
      </c>
      <c r="D76" s="7">
        <v>4687200</v>
      </c>
      <c r="E76" s="7">
        <f t="shared" si="2"/>
        <v>-781200</v>
      </c>
      <c r="F76" s="7">
        <f t="shared" si="3"/>
        <v>85.71428571428571</v>
      </c>
    </row>
    <row r="77" spans="1:6" ht="31.5" customHeight="1">
      <c r="A77" s="20" t="s">
        <v>80</v>
      </c>
      <c r="B77" s="5" t="s">
        <v>128</v>
      </c>
      <c r="C77" s="7">
        <v>1789783.2</v>
      </c>
      <c r="D77" s="7">
        <v>1665240.6</v>
      </c>
      <c r="E77" s="7">
        <f t="shared" si="2"/>
        <v>-124542.59999999986</v>
      </c>
      <c r="F77" s="7">
        <f t="shared" si="3"/>
        <v>93.0414700506743</v>
      </c>
    </row>
    <row r="78" spans="1:6" ht="27.75" customHeight="1">
      <c r="A78" s="20" t="s">
        <v>81</v>
      </c>
      <c r="B78" s="5" t="s">
        <v>129</v>
      </c>
      <c r="C78" s="7">
        <v>734912.4</v>
      </c>
      <c r="D78" s="7">
        <v>795448.2</v>
      </c>
      <c r="E78" s="7">
        <f t="shared" si="2"/>
        <v>60535.79999999993</v>
      </c>
      <c r="F78" s="7">
        <f t="shared" si="3"/>
        <v>108.23714499850594</v>
      </c>
    </row>
    <row r="79" spans="1:6" ht="23.25" customHeight="1">
      <c r="A79" s="20" t="s">
        <v>82</v>
      </c>
      <c r="B79" s="5" t="s">
        <v>130</v>
      </c>
      <c r="C79" s="7">
        <v>281887.8</v>
      </c>
      <c r="D79" s="7">
        <v>618518.8</v>
      </c>
      <c r="E79" s="7">
        <f t="shared" si="2"/>
        <v>336631.00000000006</v>
      </c>
      <c r="F79" s="7">
        <f t="shared" si="3"/>
        <v>219.4202090335233</v>
      </c>
    </row>
    <row r="80" spans="1:6" ht="40.5">
      <c r="A80" s="20" t="s">
        <v>83</v>
      </c>
      <c r="B80" s="5" t="s">
        <v>84</v>
      </c>
      <c r="C80" s="7">
        <f>C81</f>
        <v>16341.599999999999</v>
      </c>
      <c r="D80" s="7">
        <f>D81</f>
        <v>12799.8</v>
      </c>
      <c r="E80" s="7">
        <f t="shared" si="2"/>
        <v>-3541.7999999999993</v>
      </c>
      <c r="F80" s="7">
        <f t="shared" si="3"/>
        <v>78.3264796592745</v>
      </c>
    </row>
    <row r="81" spans="1:6" ht="40.5">
      <c r="A81" s="20" t="s">
        <v>85</v>
      </c>
      <c r="B81" s="5" t="s">
        <v>131</v>
      </c>
      <c r="C81" s="7">
        <f>SUM(C82:C83)</f>
        <v>16341.599999999999</v>
      </c>
      <c r="D81" s="7">
        <f>SUM(D82:D83)</f>
        <v>12799.8</v>
      </c>
      <c r="E81" s="7">
        <f t="shared" si="2"/>
        <v>-3541.7999999999993</v>
      </c>
      <c r="F81" s="7">
        <f t="shared" si="3"/>
        <v>78.3264796592745</v>
      </c>
    </row>
    <row r="82" spans="1:6" ht="42" customHeight="1">
      <c r="A82" s="20" t="s">
        <v>86</v>
      </c>
      <c r="B82" s="5" t="s">
        <v>132</v>
      </c>
      <c r="C82" s="7">
        <v>-184.7</v>
      </c>
      <c r="D82" s="7">
        <v>0</v>
      </c>
      <c r="E82" s="7">
        <f t="shared" si="2"/>
        <v>184.7</v>
      </c>
      <c r="F82" s="7">
        <f t="shared" si="3"/>
        <v>0</v>
      </c>
    </row>
    <row r="83" spans="1:6" ht="108">
      <c r="A83" s="20" t="s">
        <v>142</v>
      </c>
      <c r="B83" s="5" t="s">
        <v>143</v>
      </c>
      <c r="C83" s="7">
        <v>16526.3</v>
      </c>
      <c r="D83" s="7">
        <v>12799.8</v>
      </c>
      <c r="E83" s="7">
        <f t="shared" si="2"/>
        <v>-3726.5</v>
      </c>
      <c r="F83" s="7">
        <f t="shared" si="3"/>
        <v>77.45109310613991</v>
      </c>
    </row>
    <row r="84" spans="1:6" ht="30" customHeight="1">
      <c r="A84" s="20" t="s">
        <v>144</v>
      </c>
      <c r="B84" s="5" t="s">
        <v>145</v>
      </c>
      <c r="C84" s="7">
        <v>11436.2</v>
      </c>
      <c r="D84" s="7">
        <v>11492</v>
      </c>
      <c r="E84" s="7">
        <f t="shared" si="2"/>
        <v>55.79999999999927</v>
      </c>
      <c r="F84" s="7">
        <f t="shared" si="3"/>
        <v>100.48792431052271</v>
      </c>
    </row>
    <row r="85" spans="1:6" ht="15.75">
      <c r="A85" s="20" t="s">
        <v>87</v>
      </c>
      <c r="B85" s="5" t="s">
        <v>88</v>
      </c>
      <c r="C85" s="7">
        <f>SUM(C86:C89)</f>
        <v>5584</v>
      </c>
      <c r="D85" s="7">
        <f>SUM(D86:D89)</f>
        <v>9200.1</v>
      </c>
      <c r="E85" s="7">
        <f t="shared" si="2"/>
        <v>3616.1000000000004</v>
      </c>
      <c r="F85" s="7">
        <f t="shared" si="3"/>
        <v>164.75823782234957</v>
      </c>
    </row>
    <row r="86" spans="1:6" ht="27">
      <c r="A86" s="20" t="s">
        <v>89</v>
      </c>
      <c r="B86" s="5" t="s">
        <v>136</v>
      </c>
      <c r="C86" s="7">
        <v>4150</v>
      </c>
      <c r="D86" s="7">
        <v>7339.8</v>
      </c>
      <c r="E86" s="7">
        <f t="shared" si="2"/>
        <v>3189.8</v>
      </c>
      <c r="F86" s="7">
        <f t="shared" si="3"/>
        <v>176.86265060240964</v>
      </c>
    </row>
    <row r="87" spans="1:6" ht="15.75">
      <c r="A87" s="21" t="s">
        <v>146</v>
      </c>
      <c r="B87" s="5" t="s">
        <v>147</v>
      </c>
      <c r="C87" s="7"/>
      <c r="D87" s="7">
        <v>0</v>
      </c>
      <c r="E87" s="7">
        <f t="shared" si="2"/>
        <v>0</v>
      </c>
      <c r="F87" s="7"/>
    </row>
    <row r="88" spans="1:6" ht="27">
      <c r="A88" s="22" t="s">
        <v>148</v>
      </c>
      <c r="B88" s="5" t="s">
        <v>149</v>
      </c>
      <c r="C88" s="7">
        <v>374.9</v>
      </c>
      <c r="D88" s="7">
        <v>93.6</v>
      </c>
      <c r="E88" s="7">
        <f t="shared" si="2"/>
        <v>-281.29999999999995</v>
      </c>
      <c r="F88" s="7"/>
    </row>
    <row r="89" spans="1:6" ht="40.5">
      <c r="A89" s="22" t="s">
        <v>150</v>
      </c>
      <c r="B89" s="5" t="s">
        <v>151</v>
      </c>
      <c r="C89" s="7">
        <v>1059.1</v>
      </c>
      <c r="D89" s="7">
        <v>1766.7</v>
      </c>
      <c r="E89" s="7">
        <f t="shared" si="2"/>
        <v>707.6000000000001</v>
      </c>
      <c r="F89" s="7"/>
    </row>
    <row r="90" spans="1:6" ht="81">
      <c r="A90" s="20" t="s">
        <v>90</v>
      </c>
      <c r="B90" s="5" t="s">
        <v>91</v>
      </c>
      <c r="C90" s="7">
        <f>SUM(C91:C93)</f>
        <v>142029</v>
      </c>
      <c r="D90" s="7">
        <f>SUM(D91:D93)</f>
        <v>182419.1</v>
      </c>
      <c r="E90" s="7">
        <f t="shared" si="2"/>
        <v>40390.100000000006</v>
      </c>
      <c r="F90" s="7">
        <f t="shared" si="3"/>
        <v>128.43792464919136</v>
      </c>
    </row>
    <row r="91" spans="1:6" ht="81">
      <c r="A91" s="20" t="s">
        <v>133</v>
      </c>
      <c r="B91" s="4" t="s">
        <v>134</v>
      </c>
      <c r="C91" s="7">
        <v>114264.5</v>
      </c>
      <c r="D91" s="7">
        <v>162353.3</v>
      </c>
      <c r="E91" s="7">
        <f t="shared" si="2"/>
        <v>48088.79999999999</v>
      </c>
      <c r="F91" s="7">
        <f t="shared" si="3"/>
        <v>142.08551212318784</v>
      </c>
    </row>
    <row r="92" spans="1:6" ht="70.5" customHeight="1">
      <c r="A92" s="20" t="s">
        <v>152</v>
      </c>
      <c r="B92" s="4" t="s">
        <v>153</v>
      </c>
      <c r="C92" s="7">
        <v>837.2</v>
      </c>
      <c r="D92" s="7">
        <v>8936.7</v>
      </c>
      <c r="E92" s="7">
        <f t="shared" si="2"/>
        <v>8099.500000000001</v>
      </c>
      <c r="F92" s="7">
        <f t="shared" si="3"/>
        <v>1067.4510272336358</v>
      </c>
    </row>
    <row r="93" spans="1:6" ht="84" customHeight="1">
      <c r="A93" s="20" t="s">
        <v>154</v>
      </c>
      <c r="B93" s="4" t="s">
        <v>155</v>
      </c>
      <c r="C93" s="7">
        <v>26927.3</v>
      </c>
      <c r="D93" s="7">
        <v>11129.1</v>
      </c>
      <c r="E93" s="7">
        <f t="shared" si="2"/>
        <v>-15798.199999999999</v>
      </c>
      <c r="F93" s="7">
        <f t="shared" si="3"/>
        <v>41.3301742098168</v>
      </c>
    </row>
    <row r="94" spans="1:6" ht="38.25">
      <c r="A94" s="27" t="s">
        <v>92</v>
      </c>
      <c r="B94" s="5" t="s">
        <v>93</v>
      </c>
      <c r="C94" s="7">
        <f>C95</f>
        <v>-36412.99</v>
      </c>
      <c r="D94" s="7">
        <f>D95</f>
        <v>-28296.7</v>
      </c>
      <c r="E94" s="7">
        <f t="shared" si="2"/>
        <v>8116.289999999997</v>
      </c>
      <c r="F94" s="7">
        <f t="shared" si="3"/>
        <v>77.71045442848829</v>
      </c>
    </row>
    <row r="95" spans="1:6" ht="41.25" customHeight="1">
      <c r="A95" s="20" t="s">
        <v>94</v>
      </c>
      <c r="B95" s="5" t="s">
        <v>135</v>
      </c>
      <c r="C95" s="7">
        <v>-36412.99</v>
      </c>
      <c r="D95" s="7">
        <v>-28296.7</v>
      </c>
      <c r="E95" s="7">
        <f t="shared" si="2"/>
        <v>8116.289999999997</v>
      </c>
      <c r="F95" s="7">
        <f t="shared" si="3"/>
        <v>77.71045442848829</v>
      </c>
    </row>
  </sheetData>
  <sheetProtection/>
  <mergeCells count="6">
    <mergeCell ref="A3:A4"/>
    <mergeCell ref="E3:F3"/>
    <mergeCell ref="A1:F1"/>
    <mergeCell ref="B3:B4"/>
    <mergeCell ref="C3:C4"/>
    <mergeCell ref="D3:D4"/>
  </mergeCells>
  <printOptions/>
  <pageMargins left="0.2755905511811024" right="0" top="0.5511811023622047" bottom="0.2755905511811024" header="0.15748031496062992" footer="0.15748031496062992"/>
  <pageSetup fitToHeight="0" fitToWidth="1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Peteneva</cp:lastModifiedBy>
  <cp:lastPrinted>2021-08-24T04:35:50Z</cp:lastPrinted>
  <dcterms:created xsi:type="dcterms:W3CDTF">2016-04-25T02:35:52Z</dcterms:created>
  <dcterms:modified xsi:type="dcterms:W3CDTF">2021-09-27T04:09:35Z</dcterms:modified>
  <cp:category/>
  <cp:version/>
  <cp:contentType/>
  <cp:contentStatus/>
</cp:coreProperties>
</file>