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Peteneva</author>
  </authors>
  <commentList>
    <comment ref="C34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220 589,23 р
</t>
        </r>
      </text>
    </comment>
    <comment ref="F34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%-252 000 руб
</t>
        </r>
      </text>
    </comment>
    <comment ref="L34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7,657
</t>
        </r>
      </text>
    </comment>
    <comment ref="C41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нп МО 700 р</t>
        </r>
      </text>
    </comment>
  </commentList>
</comments>
</file>

<file path=xl/sharedStrings.xml><?xml version="1.0" encoding="utf-8"?>
<sst xmlns="http://schemas.openxmlformats.org/spreadsheetml/2006/main" count="106" uniqueCount="90">
  <si>
    <t>Наименование показателя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</si>
  <si>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</si>
  <si>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</si>
  <si>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</si>
  <si>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</si>
  <si>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</si>
  <si>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</si>
  <si>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</si>
  <si>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</si>
  <si>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рес.бюджет  </t>
  </si>
  <si>
    <t>НЕНАЛОГОВЫЕ 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</si>
  <si>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</si>
  <si>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</si>
  <si>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</si>
  <si>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</si>
  <si>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</si>
  <si>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</si>
  <si>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</si>
  <si>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</si>
  <si>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</si>
  <si>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</si>
  <si>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</si>
  <si>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</si>
  <si>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</si>
  <si>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</si>
  <si>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</si>
  <si>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</si>
  <si>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 xml:space="preserve">КБ МО   </t>
  </si>
  <si>
    <t>НАЛОГОВЫЕ И НЕНАЛОГОВЫЕ ДОХОДЫ без невыясненных</t>
  </si>
  <si>
    <t>акцизы нанефтепродукты</t>
  </si>
  <si>
    <t>в тч. на нефтепродукты (дрожный фонд)</t>
  </si>
  <si>
    <t>в тч. на нефтепродукты (БКД)</t>
  </si>
  <si>
    <t>НАЛОГИ, СБОРЫ И РЕГУЛЯРНЫЕ ПЛАТЕЖИ ЗА ПОЛЬЗОВАНИЕ ПРИРОДНЫМИ РЕСУРСАМИ (в т.ч. Налог на добычу полезных ископаемых)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</si>
  <si>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</si>
  <si>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</si>
  <si>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 без невыясненных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</si>
  <si>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</si>
  <si>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</si>
  <si>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</si>
  <si>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</si>
  <si>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</si>
  <si>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</si>
  <si>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в т.ч.Невыясненные поступления</t>
  </si>
  <si>
    <t>самообложения граждан, зачисляемые в бюджеты сельских поселений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</si>
  <si>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</si>
  <si>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ПРОЧИЕ БЕЗВОЗМЕЗДНЫЕ ПОСТУПЛЕНИЯ</t>
  </si>
  <si>
    <t>Код дохода по КД</t>
  </si>
  <si>
    <t xml:space="preserve">% исполнения годовых плановых назначений </t>
  </si>
  <si>
    <t xml:space="preserve">рес.бюджет </t>
  </si>
  <si>
    <t>000  1  01  01000  00  0000  110</t>
  </si>
  <si>
    <t>000  1  01  02000  01  0000  110</t>
  </si>
  <si>
    <t>000  1  03  02000  01  0000  110</t>
  </si>
  <si>
    <t>000  1  05  00000  00  0000  000</t>
  </si>
  <si>
    <t>000  1  05  01000  00  0000  110</t>
  </si>
  <si>
    <t>000  1  05  02000  02  0000  110</t>
  </si>
  <si>
    <t>000  1  05  03000  01  0000  110</t>
  </si>
  <si>
    <t>000  1  05  04000  02  0000  110</t>
  </si>
  <si>
    <t>000  1  06  01000  00  0000  110</t>
  </si>
  <si>
    <t>000  1  06  02000  02  0000  110</t>
  </si>
  <si>
    <t>000  1  06  06000  00  0000  110</t>
  </si>
  <si>
    <t>000  1  07  00000  00  0000  000</t>
  </si>
  <si>
    <t>000  1  08  00000  00  0000  000</t>
  </si>
  <si>
    <t>000  1  09  00000  00  0000  000</t>
  </si>
  <si>
    <t>000  1  11  00000  00  0000  000</t>
  </si>
  <si>
    <t>000  1  12  00000  00  0000  000</t>
  </si>
  <si>
    <t>000  1  13  00000  00  0000  000</t>
  </si>
  <si>
    <t>000  1  14  00000  00  0000  000</t>
  </si>
  <si>
    <t>000  1  15  00000  00  0000  000</t>
  </si>
  <si>
    <t>000  1  16  00000  00  0000  000</t>
  </si>
  <si>
    <t>000  1  17  00000  00  0000  000</t>
  </si>
  <si>
    <t>000  1  17  01000  00  0000  180</t>
  </si>
  <si>
    <t>000  1  17  05000  00  0000  180</t>
  </si>
  <si>
    <t xml:space="preserve">1  1  17 1400  00  0000  </t>
  </si>
  <si>
    <t>000 1 18 02200 02 0000 150</t>
  </si>
  <si>
    <t>000  2  07  00000  00  0000  180</t>
  </si>
  <si>
    <t>Налог на профессиональный доход</t>
  </si>
  <si>
    <t xml:space="preserve"> 1  06  00000  00  0000 </t>
  </si>
  <si>
    <t xml:space="preserve">  1  06  04000  02  0000 </t>
  </si>
  <si>
    <t xml:space="preserve">  3  06  05000  02  0000 </t>
  </si>
  <si>
    <t xml:space="preserve">Годовые  назначения на 2021 год, тыс.руб.  </t>
  </si>
  <si>
    <t>Отклонение фактического поступления 2021 года от 2020 года, тыс.руб.</t>
  </si>
  <si>
    <t>Инициативные платежи</t>
  </si>
  <si>
    <t xml:space="preserve"> 1 1  17 1500  00  0000  </t>
  </si>
  <si>
    <t>НАЛОГОВЫЕ И НЕНАЛОГОВЫЕ ДОХОДЫ без дорожного фонда</t>
  </si>
  <si>
    <t xml:space="preserve">Информация об исполнении консолидированного бюджета Республики Алтай на 01.12.2021 года </t>
  </si>
  <si>
    <t xml:space="preserve">Фактическое поступление по состоянию на 01.12.2021г., тыс.руб.  </t>
  </si>
  <si>
    <t xml:space="preserve">Фактическое поступление по состоянию на 01.12.2020 г., тыс.руб.  </t>
  </si>
  <si>
    <t>КБ МО на 01.12.2021</t>
  </si>
  <si>
    <t>000 1  1  05  06000  01  000</t>
  </si>
  <si>
    <t>Приложение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</si>
</sst>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  <numFmt numFmtId="181" formatCode="#,##0.000\ _₽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79" fontId="6" fillId="0" borderId="10" xfId="52" applyNumberFormat="1" applyFont="1" applyBorder="1" applyAlignment="1">
      <alignment horizontal="center" vertical="top"/>
      <protection/>
    </xf>
    <xf numFmtId="179" fontId="7" fillId="25" borderId="10" xfId="52" applyNumberFormat="1" applyFont="1" applyFill="1" applyBorder="1" applyAlignment="1">
      <alignment vertical="top" wrapText="1"/>
      <protection/>
    </xf>
    <xf numFmtId="179" fontId="7" fillId="25" borderId="10" xfId="52" applyNumberFormat="1" applyFont="1" applyFill="1" applyBorder="1" applyAlignment="1">
      <alignment horizontal="center" vertical="top"/>
      <protection/>
    </xf>
    <xf numFmtId="179" fontId="7" fillId="0" borderId="10" xfId="52" applyNumberFormat="1" applyFont="1" applyFill="1" applyBorder="1" applyAlignment="1">
      <alignment horizontal="center" vertical="top"/>
      <protection/>
    </xf>
    <xf numFmtId="179" fontId="6" fillId="0" borderId="10" xfId="52" applyNumberFormat="1" applyFont="1" applyBorder="1" applyAlignment="1">
      <alignment vertical="top" wrapText="1"/>
      <protection/>
    </xf>
    <xf numFmtId="179" fontId="6" fillId="33" borderId="10" xfId="52" applyNumberFormat="1" applyFont="1" applyFill="1" applyBorder="1" applyAlignment="1">
      <alignment horizontal="center" vertical="top"/>
      <protection/>
    </xf>
    <xf numFmtId="179" fontId="6" fillId="0" borderId="10" xfId="52" applyNumberFormat="1" applyFont="1" applyFill="1" applyBorder="1" applyAlignment="1">
      <alignment horizontal="center" vertical="top"/>
      <protection/>
    </xf>
    <xf numFmtId="179" fontId="8" fillId="0" borderId="0" xfId="0" applyNumberFormat="1" applyFont="1" applyFill="1" applyAlignment="1">
      <alignment vertical="top"/>
    </xf>
    <xf numFmtId="181" fontId="9" fillId="0" borderId="0" xfId="0" applyNumberFormat="1" applyFont="1" applyFill="1" applyAlignment="1">
      <alignment vertical="top"/>
    </xf>
    <xf numFmtId="179" fontId="9" fillId="0" borderId="0" xfId="0" applyNumberFormat="1" applyFont="1" applyAlignment="1">
      <alignment vertical="top"/>
    </xf>
    <xf numFmtId="179" fontId="10" fillId="0" borderId="0" xfId="0" applyNumberFormat="1" applyFont="1" applyFill="1" applyAlignment="1">
      <alignment vertical="top"/>
    </xf>
    <xf numFmtId="179" fontId="9" fillId="0" borderId="0" xfId="0" applyNumberFormat="1" applyFont="1" applyFill="1" applyAlignment="1">
      <alignment vertical="top"/>
    </xf>
    <xf numFmtId="179" fontId="9" fillId="0" borderId="0" xfId="0" applyNumberFormat="1" applyFont="1" applyBorder="1" applyAlignment="1">
      <alignment vertical="top"/>
    </xf>
    <xf numFmtId="181" fontId="9" fillId="0" borderId="0" xfId="0" applyNumberFormat="1" applyFont="1" applyFill="1" applyBorder="1" applyAlignment="1">
      <alignment vertical="top"/>
    </xf>
    <xf numFmtId="181" fontId="54" fillId="0" borderId="0" xfId="0" applyNumberFormat="1" applyFont="1" applyBorder="1" applyAlignment="1">
      <alignment vertical="top"/>
    </xf>
    <xf numFmtId="181" fontId="54" fillId="0" borderId="0" xfId="0" applyNumberFormat="1" applyFont="1" applyFill="1" applyBorder="1" applyAlignment="1">
      <alignment vertical="top"/>
    </xf>
    <xf numFmtId="181" fontId="54" fillId="0" borderId="0" xfId="0" applyNumberFormat="1" applyFont="1" applyAlignment="1">
      <alignment vertical="top"/>
    </xf>
    <xf numFmtId="181" fontId="54" fillId="0" borderId="0" xfId="0" applyNumberFormat="1" applyFont="1" applyFill="1" applyAlignment="1">
      <alignment vertical="top"/>
    </xf>
    <xf numFmtId="179" fontId="6" fillId="0" borderId="0" xfId="0" applyNumberFormat="1" applyFont="1" applyBorder="1" applyAlignment="1">
      <alignment vertical="top"/>
    </xf>
    <xf numFmtId="179" fontId="6" fillId="0" borderId="0" xfId="0" applyNumberFormat="1" applyFont="1" applyAlignment="1">
      <alignment vertical="top"/>
    </xf>
    <xf numFmtId="14" fontId="55" fillId="0" borderId="0" xfId="52" applyNumberFormat="1" applyFont="1" applyAlignment="1">
      <alignment vertical="top"/>
      <protection/>
    </xf>
    <xf numFmtId="179" fontId="11" fillId="0" borderId="0" xfId="0" applyNumberFormat="1" applyFont="1" applyFill="1" applyAlignment="1">
      <alignment vertical="top"/>
    </xf>
    <xf numFmtId="181" fontId="12" fillId="0" borderId="0" xfId="0" applyNumberFormat="1" applyFont="1" applyFill="1" applyAlignment="1">
      <alignment vertical="top"/>
    </xf>
    <xf numFmtId="181" fontId="56" fillId="0" borderId="0" xfId="52" applyNumberFormat="1" applyFont="1" applyAlignment="1">
      <alignment horizontal="center" vertical="top"/>
      <protection/>
    </xf>
    <xf numFmtId="181" fontId="56" fillId="0" borderId="0" xfId="52" applyNumberFormat="1" applyFont="1" applyFill="1" applyAlignment="1">
      <alignment horizontal="center" vertical="top"/>
      <protection/>
    </xf>
    <xf numFmtId="179" fontId="12" fillId="0" borderId="0" xfId="52" applyNumberFormat="1" applyFont="1" applyAlignment="1">
      <alignment vertical="top"/>
      <protection/>
    </xf>
    <xf numFmtId="179" fontId="12" fillId="0" borderId="0" xfId="0" applyNumberFormat="1" applyFont="1" applyAlignment="1">
      <alignment vertical="top"/>
    </xf>
    <xf numFmtId="179" fontId="12" fillId="0" borderId="10" xfId="52" applyNumberFormat="1" applyFont="1" applyBorder="1" applyAlignment="1">
      <alignment horizontal="center" vertical="top" wrapText="1"/>
      <protection/>
    </xf>
    <xf numFmtId="179" fontId="12" fillId="0" borderId="10" xfId="52" applyNumberFormat="1" applyFont="1" applyBorder="1" applyAlignment="1">
      <alignment horizontal="center" vertical="top"/>
      <protection/>
    </xf>
    <xf numFmtId="181" fontId="12" fillId="0" borderId="10" xfId="52" applyNumberFormat="1" applyFont="1" applyFill="1" applyBorder="1" applyAlignment="1">
      <alignment horizontal="center" vertical="top" wrapText="1"/>
      <protection/>
    </xf>
    <xf numFmtId="181" fontId="57" fillId="0" borderId="10" xfId="52" applyNumberFormat="1" applyFont="1" applyBorder="1" applyAlignment="1">
      <alignment horizontal="center" vertical="top" wrapText="1"/>
      <protection/>
    </xf>
    <xf numFmtId="181" fontId="12" fillId="34" borderId="10" xfId="52" applyNumberFormat="1" applyFont="1" applyFill="1" applyBorder="1" applyAlignment="1">
      <alignment horizontal="center" vertical="top" wrapText="1"/>
      <protection/>
    </xf>
    <xf numFmtId="179" fontId="13" fillId="18" borderId="10" xfId="52" applyNumberFormat="1" applyFont="1" applyFill="1" applyBorder="1" applyAlignment="1">
      <alignment vertical="top" wrapText="1"/>
      <protection/>
    </xf>
    <xf numFmtId="179" fontId="13" fillId="18" borderId="10" xfId="52" applyNumberFormat="1" applyFont="1" applyFill="1" applyBorder="1" applyAlignment="1">
      <alignment horizontal="center" vertical="top"/>
      <protection/>
    </xf>
    <xf numFmtId="181" fontId="11" fillId="18" borderId="10" xfId="52" applyNumberFormat="1" applyFont="1" applyFill="1" applyBorder="1" applyAlignment="1">
      <alignment vertical="top"/>
      <protection/>
    </xf>
    <xf numFmtId="181" fontId="58" fillId="18" borderId="10" xfId="52" applyNumberFormat="1" applyFont="1" applyFill="1" applyBorder="1" applyAlignment="1">
      <alignment vertical="top"/>
      <protection/>
    </xf>
    <xf numFmtId="173" fontId="11" fillId="18" borderId="10" xfId="52" applyNumberFormat="1" applyFont="1" applyFill="1" applyBorder="1" applyAlignment="1">
      <alignment vertical="top"/>
      <protection/>
    </xf>
    <xf numFmtId="179" fontId="13" fillId="0" borderId="10" xfId="52" applyNumberFormat="1" applyFont="1" applyFill="1" applyBorder="1" applyAlignment="1">
      <alignment vertical="top" wrapText="1"/>
      <protection/>
    </xf>
    <xf numFmtId="179" fontId="13" fillId="0" borderId="10" xfId="52" applyNumberFormat="1" applyFont="1" applyFill="1" applyBorder="1" applyAlignment="1">
      <alignment horizontal="center" vertical="top"/>
      <protection/>
    </xf>
    <xf numFmtId="181" fontId="11" fillId="0" borderId="10" xfId="52" applyNumberFormat="1" applyFont="1" applyFill="1" applyBorder="1" applyAlignment="1">
      <alignment vertical="top"/>
      <protection/>
    </xf>
    <xf numFmtId="181" fontId="58" fillId="0" borderId="10" xfId="52" applyNumberFormat="1" applyFont="1" applyFill="1" applyBorder="1" applyAlignment="1">
      <alignment vertical="top"/>
      <protection/>
    </xf>
    <xf numFmtId="173" fontId="11" fillId="0" borderId="10" xfId="52" applyNumberFormat="1" applyFont="1" applyBorder="1" applyAlignment="1">
      <alignment vertical="top"/>
      <protection/>
    </xf>
    <xf numFmtId="179" fontId="12" fillId="25" borderId="10" xfId="52" applyNumberFormat="1" applyFont="1" applyFill="1" applyBorder="1" applyAlignment="1">
      <alignment horizontal="center" vertical="top"/>
      <protection/>
    </xf>
    <xf numFmtId="181" fontId="14" fillId="25" borderId="10" xfId="52" applyNumberFormat="1" applyFont="1" applyFill="1" applyBorder="1" applyAlignment="1">
      <alignment vertical="top"/>
      <protection/>
    </xf>
    <xf numFmtId="181" fontId="59" fillId="25" borderId="10" xfId="52" applyNumberFormat="1" applyFont="1" applyFill="1" applyBorder="1" applyAlignment="1">
      <alignment vertical="top"/>
      <protection/>
    </xf>
    <xf numFmtId="173" fontId="14" fillId="25" borderId="10" xfId="52" applyNumberFormat="1" applyFont="1" applyFill="1" applyBorder="1" applyAlignment="1">
      <alignment vertical="top"/>
      <protection/>
    </xf>
    <xf numFmtId="179" fontId="12" fillId="0" borderId="10" xfId="52" applyNumberFormat="1" applyFont="1" applyBorder="1" applyAlignment="1">
      <alignment vertical="top" wrapText="1"/>
      <protection/>
    </xf>
    <xf numFmtId="181" fontId="14" fillId="0" borderId="10" xfId="52" applyNumberFormat="1" applyFont="1" applyFill="1" applyBorder="1" applyAlignment="1">
      <alignment vertical="top"/>
      <protection/>
    </xf>
    <xf numFmtId="181" fontId="14" fillId="0" borderId="10" xfId="0" applyNumberFormat="1" applyFont="1" applyBorder="1" applyAlignment="1">
      <alignment/>
    </xf>
    <xf numFmtId="181" fontId="14" fillId="0" borderId="10" xfId="0" applyNumberFormat="1" applyFont="1" applyFill="1" applyBorder="1" applyAlignment="1">
      <alignment/>
    </xf>
    <xf numFmtId="181" fontId="59" fillId="0" borderId="10" xfId="52" applyNumberFormat="1" applyFont="1" applyFill="1" applyBorder="1" applyAlignment="1">
      <alignment vertical="top"/>
      <protection/>
    </xf>
    <xf numFmtId="181" fontId="59" fillId="0" borderId="0" xfId="0" applyNumberFormat="1" applyFont="1" applyAlignment="1">
      <alignment/>
    </xf>
    <xf numFmtId="173" fontId="14" fillId="0" borderId="10" xfId="52" applyNumberFormat="1" applyFont="1" applyBorder="1" applyAlignment="1">
      <alignment vertical="top"/>
      <protection/>
    </xf>
    <xf numFmtId="181" fontId="14" fillId="0" borderId="10" xfId="61" applyNumberFormat="1" applyFont="1" applyFill="1" applyBorder="1" applyAlignment="1">
      <alignment vertical="top"/>
    </xf>
    <xf numFmtId="181" fontId="59" fillId="0" borderId="10" xfId="61" applyNumberFormat="1" applyFont="1" applyFill="1" applyBorder="1" applyAlignment="1">
      <alignment vertical="top"/>
    </xf>
    <xf numFmtId="179" fontId="15" fillId="6" borderId="10" xfId="52" applyNumberFormat="1" applyFont="1" applyFill="1" applyBorder="1" applyAlignment="1">
      <alignment vertical="top" wrapText="1"/>
      <protection/>
    </xf>
    <xf numFmtId="179" fontId="14" fillId="6" borderId="10" xfId="52" applyNumberFormat="1" applyFont="1" applyFill="1" applyBorder="1" applyAlignment="1">
      <alignment horizontal="center" vertical="top"/>
      <protection/>
    </xf>
    <xf numFmtId="179" fontId="15" fillId="6" borderId="10" xfId="52" applyNumberFormat="1" applyFont="1" applyFill="1" applyBorder="1" applyAlignment="1">
      <alignment horizontal="center" vertical="top"/>
      <protection/>
    </xf>
    <xf numFmtId="181" fontId="11" fillId="25" borderId="10" xfId="61" applyNumberFormat="1" applyFont="1" applyFill="1" applyBorder="1" applyAlignment="1">
      <alignment vertical="top"/>
    </xf>
    <xf numFmtId="181" fontId="58" fillId="25" borderId="10" xfId="61" applyNumberFormat="1" applyFont="1" applyFill="1" applyBorder="1" applyAlignment="1">
      <alignment vertical="top"/>
    </xf>
    <xf numFmtId="173" fontId="11" fillId="25" borderId="10" xfId="52" applyNumberFormat="1" applyFont="1" applyFill="1" applyBorder="1" applyAlignment="1">
      <alignment vertical="top"/>
      <protection/>
    </xf>
    <xf numFmtId="181" fontId="11" fillId="0" borderId="10" xfId="61" applyNumberFormat="1" applyFont="1" applyFill="1" applyBorder="1" applyAlignment="1">
      <alignment vertical="top"/>
    </xf>
    <xf numFmtId="181" fontId="58" fillId="0" borderId="10" xfId="61" applyNumberFormat="1" applyFont="1" applyFill="1" applyBorder="1" applyAlignment="1">
      <alignment vertical="top"/>
    </xf>
    <xf numFmtId="173" fontId="11" fillId="0" borderId="10" xfId="52" applyNumberFormat="1" applyFont="1" applyFill="1" applyBorder="1" applyAlignment="1">
      <alignment vertical="top"/>
      <protection/>
    </xf>
    <xf numFmtId="182" fontId="14" fillId="0" borderId="10" xfId="52" applyNumberFormat="1" applyFont="1" applyFill="1" applyBorder="1" applyAlignment="1">
      <alignment vertical="top"/>
      <protection/>
    </xf>
    <xf numFmtId="0" fontId="14" fillId="0" borderId="10" xfId="52" applyNumberFormat="1" applyFont="1" applyFill="1" applyBorder="1" applyAlignment="1">
      <alignment vertical="top"/>
      <protection/>
    </xf>
    <xf numFmtId="179" fontId="12" fillId="33" borderId="10" xfId="52" applyNumberFormat="1" applyFont="1" applyFill="1" applyBorder="1" applyAlignment="1">
      <alignment vertical="top" wrapText="1"/>
      <protection/>
    </xf>
    <xf numFmtId="181" fontId="14" fillId="33" borderId="10" xfId="52" applyNumberFormat="1" applyFont="1" applyFill="1" applyBorder="1" applyAlignment="1">
      <alignment vertical="top"/>
      <protection/>
    </xf>
    <xf numFmtId="181" fontId="59" fillId="33" borderId="10" xfId="52" applyNumberFormat="1" applyFont="1" applyFill="1" applyBorder="1" applyAlignment="1">
      <alignment vertical="top"/>
      <protection/>
    </xf>
    <xf numFmtId="181" fontId="59" fillId="33" borderId="10" xfId="61" applyNumberFormat="1" applyFont="1" applyFill="1" applyBorder="1" applyAlignment="1">
      <alignment vertical="top"/>
    </xf>
    <xf numFmtId="173" fontId="14" fillId="33" borderId="10" xfId="52" applyNumberFormat="1" applyFont="1" applyFill="1" applyBorder="1" applyAlignment="1">
      <alignment vertical="top"/>
      <protection/>
    </xf>
    <xf numFmtId="0" fontId="14" fillId="33" borderId="10" xfId="61" applyNumberFormat="1" applyFont="1" applyFill="1" applyBorder="1" applyAlignment="1">
      <alignment vertical="top"/>
    </xf>
    <xf numFmtId="181" fontId="14" fillId="33" borderId="10" xfId="61" applyNumberFormat="1" applyFont="1" applyFill="1" applyBorder="1" applyAlignment="1">
      <alignment vertical="top"/>
    </xf>
    <xf numFmtId="179" fontId="12" fillId="33" borderId="10" xfId="52" applyNumberFormat="1" applyFont="1" applyFill="1" applyBorder="1" applyAlignment="1">
      <alignment horizontal="center" vertical="top"/>
      <protection/>
    </xf>
    <xf numFmtId="179" fontId="12" fillId="0" borderId="10" xfId="52" applyNumberFormat="1" applyFont="1" applyFill="1" applyBorder="1" applyAlignment="1">
      <alignment vertical="top" wrapText="1"/>
      <protection/>
    </xf>
    <xf numFmtId="179" fontId="14" fillId="0" borderId="10" xfId="0" applyNumberFormat="1" applyFont="1" applyFill="1" applyBorder="1" applyAlignment="1">
      <alignment vertical="top"/>
    </xf>
    <xf numFmtId="173" fontId="14" fillId="0" borderId="10" xfId="52" applyNumberFormat="1" applyFont="1" applyFill="1" applyBorder="1" applyAlignment="1">
      <alignment vertical="top"/>
      <protection/>
    </xf>
    <xf numFmtId="179" fontId="13" fillId="35" borderId="10" xfId="52" applyNumberFormat="1" applyFont="1" applyFill="1" applyBorder="1" applyAlignment="1">
      <alignment vertical="top" wrapText="1"/>
      <protection/>
    </xf>
    <xf numFmtId="179" fontId="13" fillId="35" borderId="10" xfId="52" applyNumberFormat="1" applyFont="1" applyFill="1" applyBorder="1" applyAlignment="1">
      <alignment horizontal="center" vertical="top"/>
      <protection/>
    </xf>
    <xf numFmtId="181" fontId="11" fillId="35" borderId="10" xfId="52" applyNumberFormat="1" applyFont="1" applyFill="1" applyBorder="1" applyAlignment="1">
      <alignment vertical="top"/>
      <protection/>
    </xf>
    <xf numFmtId="181" fontId="58" fillId="35" borderId="10" xfId="52" applyNumberFormat="1" applyFont="1" applyFill="1" applyBorder="1" applyAlignment="1">
      <alignment vertical="top"/>
      <protection/>
    </xf>
    <xf numFmtId="173" fontId="11" fillId="35" borderId="10" xfId="52" applyNumberFormat="1" applyFont="1" applyFill="1" applyBorder="1" applyAlignment="1">
      <alignment vertical="top"/>
      <protection/>
    </xf>
    <xf numFmtId="179" fontId="12" fillId="0" borderId="10" xfId="52" applyNumberFormat="1" applyFont="1" applyBorder="1" applyAlignment="1">
      <alignment horizontal="center" vertical="top"/>
      <protection/>
    </xf>
    <xf numFmtId="179" fontId="12" fillId="0" borderId="10" xfId="0" applyNumberFormat="1" applyFont="1" applyBorder="1" applyAlignment="1">
      <alignment horizontal="center" vertical="top"/>
    </xf>
    <xf numFmtId="179" fontId="12" fillId="0" borderId="10" xfId="52" applyNumberFormat="1" applyFont="1" applyBorder="1" applyAlignment="1">
      <alignment horizontal="center" vertical="top" wrapText="1"/>
      <protection/>
    </xf>
    <xf numFmtId="181" fontId="57" fillId="0" borderId="10" xfId="52" applyNumberFormat="1" applyFont="1" applyBorder="1" applyAlignment="1">
      <alignment horizontal="center" vertical="top"/>
      <protection/>
    </xf>
    <xf numFmtId="181" fontId="57" fillId="0" borderId="10" xfId="0" applyNumberFormat="1" applyFont="1" applyBorder="1" applyAlignment="1">
      <alignment horizontal="center" vertical="top"/>
    </xf>
    <xf numFmtId="181" fontId="12" fillId="0" borderId="10" xfId="52" applyNumberFormat="1" applyFont="1" applyFill="1" applyBorder="1" applyAlignment="1">
      <alignment horizontal="center" vertical="top"/>
      <protection/>
    </xf>
    <xf numFmtId="181" fontId="12" fillId="0" borderId="10" xfId="0" applyNumberFormat="1" applyFont="1" applyFill="1" applyBorder="1" applyAlignment="1">
      <alignment horizontal="center" vertical="top"/>
    </xf>
    <xf numFmtId="179" fontId="12" fillId="0" borderId="10" xfId="52" applyNumberFormat="1" applyFont="1" applyBorder="1" applyAlignment="1">
      <alignment horizontal="center" vertical="center" wrapText="1"/>
      <protection/>
    </xf>
    <xf numFmtId="179" fontId="12" fillId="0" borderId="10" xfId="0" applyNumberFormat="1" applyFont="1" applyBorder="1" applyAlignment="1">
      <alignment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179" fontId="12" fillId="0" borderId="10" xfId="52" applyNumberFormat="1" applyFont="1" applyFill="1" applyBorder="1" applyAlignment="1">
      <alignment horizontal="center" vertical="top" wrapText="1"/>
      <protection/>
    </xf>
    <xf numFmtId="181" fontId="57" fillId="0" borderId="10" xfId="52" applyNumberFormat="1" applyFont="1" applyFill="1" applyBorder="1" applyAlignment="1">
      <alignment horizontal="center" vertical="top" wrapText="1"/>
      <protection/>
    </xf>
    <xf numFmtId="179" fontId="12" fillId="0" borderId="10" xfId="52" applyNumberFormat="1" applyFont="1" applyFill="1" applyBorder="1" applyAlignment="1">
      <alignment horizontal="center" vertical="top"/>
      <protection/>
    </xf>
    <xf numFmtId="173" fontId="14" fillId="6" borderId="10" xfId="52" applyNumberFormat="1" applyFont="1" applyFill="1" applyBorder="1" applyAlignment="1">
      <alignment vertical="top"/>
      <protection/>
    </xf>
    <xf numFmtId="181" fontId="14" fillId="6" borderId="10" xfId="52" applyNumberFormat="1" applyFont="1" applyFill="1" applyBorder="1" applyAlignment="1">
      <alignment vertical="top"/>
      <protection/>
    </xf>
    <xf numFmtId="181" fontId="14" fillId="6" borderId="10" xfId="61" applyNumberFormat="1" applyFont="1" applyFill="1" applyBorder="1" applyAlignment="1">
      <alignment vertical="top"/>
    </xf>
    <xf numFmtId="181" fontId="59" fillId="6" borderId="10" xfId="52" applyNumberFormat="1" applyFont="1" applyFill="1" applyBorder="1" applyAlignment="1">
      <alignment vertical="top"/>
      <protection/>
    </xf>
    <xf numFmtId="181" fontId="59" fillId="6" borderId="10" xfId="61" applyNumberFormat="1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6"/>
  <sheetViews>
    <sheetView tabSelected="1" zoomScalePageLayoutView="0" workbookViewId="0" topLeftCell="A1">
      <selection activeCell="M19" sqref="M19"/>
    </sheetView>
  </sheetViews>
  <sheetFormatPr defaultColWidth="9.28125" defaultRowHeight="15"/>
  <cols>
    <col min="1" max="1" width="31.57421875" style="20" customWidth="1"/>
    <col min="2" max="2" width="15.00390625" style="20" customWidth="1"/>
    <col min="3" max="3" width="17.140625" style="9" customWidth="1"/>
    <col min="4" max="5" width="16.00390625" style="9" customWidth="1"/>
    <col min="6" max="6" width="17.421875" style="17" hidden="1" customWidth="1"/>
    <col min="7" max="7" width="18.140625" style="17" hidden="1" customWidth="1"/>
    <col min="8" max="8" width="16.7109375" style="18" hidden="1" customWidth="1"/>
    <col min="9" max="9" width="11.57421875" style="10" hidden="1" customWidth="1"/>
    <col min="10" max="10" width="10.00390625" style="10" hidden="1" customWidth="1"/>
    <col min="11" max="11" width="10.7109375" style="10" hidden="1" customWidth="1"/>
    <col min="12" max="12" width="16.00390625" style="9" customWidth="1"/>
    <col min="13" max="13" width="15.8515625" style="9" customWidth="1"/>
    <col min="14" max="14" width="15.57421875" style="9" customWidth="1"/>
    <col min="15" max="15" width="10.57421875" style="10" customWidth="1"/>
    <col min="16" max="16" width="9.7109375" style="10" customWidth="1"/>
    <col min="17" max="17" width="9.421875" style="10" customWidth="1"/>
    <col min="18" max="18" width="16.28125" style="10" customWidth="1"/>
    <col min="19" max="19" width="16.8515625" style="10" customWidth="1"/>
    <col min="20" max="20" width="14.57421875" style="10" customWidth="1"/>
    <col min="21" max="16384" width="9.28125" style="10" customWidth="1"/>
  </cols>
  <sheetData>
    <row r="1" ht="15">
      <c r="T1" s="10" t="s">
        <v>89</v>
      </c>
    </row>
    <row r="2" spans="1:20" ht="15" customHeight="1">
      <c r="A2" s="21"/>
      <c r="B2" s="22" t="s">
        <v>84</v>
      </c>
      <c r="C2" s="23"/>
      <c r="D2" s="23"/>
      <c r="E2" s="23"/>
      <c r="F2" s="24"/>
      <c r="G2" s="24"/>
      <c r="H2" s="25"/>
      <c r="I2" s="26"/>
      <c r="J2" s="26"/>
      <c r="K2" s="26"/>
      <c r="L2" s="23"/>
      <c r="M2" s="23"/>
      <c r="N2" s="23"/>
      <c r="O2" s="26"/>
      <c r="P2" s="26"/>
      <c r="Q2" s="27"/>
      <c r="R2" s="27"/>
      <c r="S2" s="27"/>
      <c r="T2" s="27"/>
    </row>
    <row r="3" spans="1:20" s="20" customFormat="1" ht="23.25" customHeight="1">
      <c r="A3" s="90" t="s">
        <v>0</v>
      </c>
      <c r="B3" s="90" t="s">
        <v>46</v>
      </c>
      <c r="C3" s="93" t="s">
        <v>85</v>
      </c>
      <c r="D3" s="93"/>
      <c r="E3" s="93"/>
      <c r="F3" s="94" t="s">
        <v>79</v>
      </c>
      <c r="G3" s="94"/>
      <c r="H3" s="94"/>
      <c r="I3" s="85" t="s">
        <v>47</v>
      </c>
      <c r="J3" s="85"/>
      <c r="K3" s="85"/>
      <c r="L3" s="93" t="s">
        <v>86</v>
      </c>
      <c r="M3" s="93"/>
      <c r="N3" s="93"/>
      <c r="O3" s="83" t="s">
        <v>1</v>
      </c>
      <c r="P3" s="83"/>
      <c r="Q3" s="83"/>
      <c r="R3" s="85" t="s">
        <v>80</v>
      </c>
      <c r="S3" s="85"/>
      <c r="T3" s="85"/>
    </row>
    <row r="4" spans="1:20" s="20" customFormat="1" ht="14.25" customHeight="1">
      <c r="A4" s="90"/>
      <c r="B4" s="90"/>
      <c r="C4" s="88" t="s">
        <v>2</v>
      </c>
      <c r="D4" s="95" t="s">
        <v>3</v>
      </c>
      <c r="E4" s="95"/>
      <c r="F4" s="86" t="s">
        <v>2</v>
      </c>
      <c r="G4" s="86" t="s">
        <v>3</v>
      </c>
      <c r="H4" s="86"/>
      <c r="I4" s="83" t="s">
        <v>2</v>
      </c>
      <c r="J4" s="83" t="s">
        <v>3</v>
      </c>
      <c r="K4" s="83"/>
      <c r="L4" s="88" t="s">
        <v>2</v>
      </c>
      <c r="M4" s="88" t="s">
        <v>3</v>
      </c>
      <c r="N4" s="88"/>
      <c r="O4" s="83" t="s">
        <v>2</v>
      </c>
      <c r="P4" s="83" t="s">
        <v>3</v>
      </c>
      <c r="Q4" s="83"/>
      <c r="R4" s="83" t="s">
        <v>2</v>
      </c>
      <c r="S4" s="83" t="s">
        <v>3</v>
      </c>
      <c r="T4" s="83"/>
    </row>
    <row r="5" spans="1:20" s="20" customFormat="1" ht="28.5" customHeight="1">
      <c r="A5" s="91"/>
      <c r="B5" s="92"/>
      <c r="C5" s="89"/>
      <c r="D5" s="30" t="s">
        <v>9</v>
      </c>
      <c r="E5" s="30" t="s">
        <v>27</v>
      </c>
      <c r="F5" s="87"/>
      <c r="G5" s="31" t="s">
        <v>48</v>
      </c>
      <c r="H5" s="31" t="s">
        <v>87</v>
      </c>
      <c r="I5" s="84"/>
      <c r="J5" s="28" t="s">
        <v>4</v>
      </c>
      <c r="K5" s="28" t="s">
        <v>5</v>
      </c>
      <c r="L5" s="89"/>
      <c r="M5" s="30" t="s">
        <v>9</v>
      </c>
      <c r="N5" s="32" t="s">
        <v>27</v>
      </c>
      <c r="O5" s="84"/>
      <c r="P5" s="28" t="s">
        <v>4</v>
      </c>
      <c r="Q5" s="28" t="s">
        <v>5</v>
      </c>
      <c r="R5" s="84"/>
      <c r="S5" s="28" t="s">
        <v>4</v>
      </c>
      <c r="T5" s="28" t="s">
        <v>5</v>
      </c>
    </row>
    <row r="6" spans="1:20" s="8" customFormat="1" ht="24" customHeight="1">
      <c r="A6" s="33" t="s">
        <v>11</v>
      </c>
      <c r="B6" s="34"/>
      <c r="C6" s="35">
        <f aca="true" t="shared" si="0" ref="C6:H6">C9+C32</f>
        <v>10181363.337</v>
      </c>
      <c r="D6" s="35">
        <f t="shared" si="0"/>
        <v>7149527.89</v>
      </c>
      <c r="E6" s="35">
        <f t="shared" si="0"/>
        <v>3032056.736</v>
      </c>
      <c r="F6" s="36">
        <f t="shared" si="0"/>
        <v>10933453.342</v>
      </c>
      <c r="G6" s="36">
        <f t="shared" si="0"/>
        <v>7742226</v>
      </c>
      <c r="H6" s="36">
        <f t="shared" si="0"/>
        <v>3191479.3420000006</v>
      </c>
      <c r="I6" s="37">
        <f aca="true" t="shared" si="1" ref="I6:K16">C6/F6*100</f>
        <v>93.12120350748737</v>
      </c>
      <c r="J6" s="37">
        <f t="shared" si="1"/>
        <v>92.34460334792604</v>
      </c>
      <c r="K6" s="37">
        <f t="shared" si="1"/>
        <v>95.0047426626896</v>
      </c>
      <c r="L6" s="35">
        <f>L9+L32</f>
        <v>7600007.675</v>
      </c>
      <c r="M6" s="35">
        <f>M9+M32</f>
        <v>5149658.1</v>
      </c>
      <c r="N6" s="35">
        <f>N9+N32</f>
        <v>2450365.1470000003</v>
      </c>
      <c r="O6" s="37">
        <f aca="true" t="shared" si="2" ref="O6:Q21">C6/L6*100</f>
        <v>133.96517177859297</v>
      </c>
      <c r="P6" s="37">
        <f t="shared" si="2"/>
        <v>138.8350012984357</v>
      </c>
      <c r="Q6" s="37">
        <f t="shared" si="2"/>
        <v>123.73897578947239</v>
      </c>
      <c r="R6" s="35">
        <f aca="true" t="shared" si="3" ref="R6:T21">C6-L6</f>
        <v>2581355.6619999995</v>
      </c>
      <c r="S6" s="35">
        <f t="shared" si="3"/>
        <v>1999869.79</v>
      </c>
      <c r="T6" s="35">
        <f t="shared" si="3"/>
        <v>581691.5889999997</v>
      </c>
    </row>
    <row r="7" spans="1:20" s="8" customFormat="1" ht="24.75" customHeight="1">
      <c r="A7" s="38" t="s">
        <v>28</v>
      </c>
      <c r="B7" s="39"/>
      <c r="C7" s="40">
        <f aca="true" t="shared" si="4" ref="C7:H7">C9+C33</f>
        <v>10181298.899999999</v>
      </c>
      <c r="D7" s="40">
        <f t="shared" si="4"/>
        <v>7149434.578</v>
      </c>
      <c r="E7" s="40">
        <f t="shared" si="4"/>
        <v>3032084.9110000003</v>
      </c>
      <c r="F7" s="41">
        <f t="shared" si="4"/>
        <v>10933453.342</v>
      </c>
      <c r="G7" s="41">
        <f t="shared" si="4"/>
        <v>7742226</v>
      </c>
      <c r="H7" s="41">
        <f t="shared" si="4"/>
        <v>3191479.3420000006</v>
      </c>
      <c r="I7" s="42">
        <f t="shared" si="1"/>
        <v>93.1206141511515</v>
      </c>
      <c r="J7" s="42">
        <f t="shared" si="1"/>
        <v>92.34339811315246</v>
      </c>
      <c r="K7" s="42">
        <f t="shared" si="1"/>
        <v>95.0056254821279</v>
      </c>
      <c r="L7" s="40">
        <f>L9+L33</f>
        <v>7595218.817</v>
      </c>
      <c r="M7" s="40">
        <f>M9+M33</f>
        <v>5149189.728</v>
      </c>
      <c r="N7" s="40">
        <f>N9+N33</f>
        <v>2446044.6610000003</v>
      </c>
      <c r="O7" s="42">
        <f t="shared" si="2"/>
        <v>134.04878970980673</v>
      </c>
      <c r="P7" s="42">
        <f t="shared" si="2"/>
        <v>138.84581760744163</v>
      </c>
      <c r="Q7" s="42">
        <f t="shared" si="2"/>
        <v>123.95868968968102</v>
      </c>
      <c r="R7" s="40">
        <f t="shared" si="3"/>
        <v>2586080.0829999987</v>
      </c>
      <c r="S7" s="40">
        <f t="shared" si="3"/>
        <v>2000244.8499999996</v>
      </c>
      <c r="T7" s="40">
        <f t="shared" si="3"/>
        <v>586040.25</v>
      </c>
    </row>
    <row r="8" spans="1:20" ht="40.5" customHeight="1" hidden="1">
      <c r="A8" s="78" t="s">
        <v>83</v>
      </c>
      <c r="B8" s="79"/>
      <c r="C8" s="80">
        <f>D8+E8</f>
        <v>6595265.532</v>
      </c>
      <c r="D8" s="80">
        <f>D6-3463099.083</f>
        <v>3686428.8069999996</v>
      </c>
      <c r="E8" s="80">
        <f>E6-E14</f>
        <v>2908836.725</v>
      </c>
      <c r="F8" s="81">
        <f>G8+H8</f>
        <v>7112050.882000001</v>
      </c>
      <c r="G8" s="81">
        <f>G6-3692967</f>
        <v>4049259</v>
      </c>
      <c r="H8" s="81">
        <f>H6-H14</f>
        <v>3062791.8820000007</v>
      </c>
      <c r="I8" s="82">
        <f>C8/F8*100</f>
        <v>92.73366629999876</v>
      </c>
      <c r="J8" s="82">
        <f>D8/G8*100</f>
        <v>91.03959037937558</v>
      </c>
      <c r="K8" s="81">
        <f t="shared" si="1"/>
        <v>94.97337191257449</v>
      </c>
      <c r="L8" s="80">
        <f>M8+N8</f>
        <v>5380650.949</v>
      </c>
      <c r="M8" s="80">
        <f>M6-2146269.577</f>
        <v>3003388.5229999996</v>
      </c>
      <c r="N8" s="80">
        <f>N6-N14</f>
        <v>2377262.4260000004</v>
      </c>
      <c r="O8" s="82">
        <f t="shared" si="2"/>
        <v>122.5737479444887</v>
      </c>
      <c r="P8" s="82">
        <f t="shared" si="2"/>
        <v>122.74232183979083</v>
      </c>
      <c r="Q8" s="82">
        <f t="shared" si="2"/>
        <v>122.36077486381807</v>
      </c>
      <c r="R8" s="80">
        <f>C8-L8</f>
        <v>1214614.5829999996</v>
      </c>
      <c r="S8" s="80">
        <f>D8-M8</f>
        <v>683040.284</v>
      </c>
      <c r="T8" s="80">
        <f>E8-N8</f>
        <v>531574.2989999996</v>
      </c>
    </row>
    <row r="9" spans="1:20" ht="15.75">
      <c r="A9" s="2" t="s">
        <v>6</v>
      </c>
      <c r="B9" s="43"/>
      <c r="C9" s="44">
        <f>D9+E9</f>
        <v>9517277.781</v>
      </c>
      <c r="D9" s="44">
        <f>D10+D11+D12+D17+D23+D29+D30+D31</f>
        <v>6731594.374</v>
      </c>
      <c r="E9" s="44">
        <f>E10+E11+E12+E17+E23+E29+E30+E31</f>
        <v>2785683.407</v>
      </c>
      <c r="F9" s="45">
        <f>G9+H9</f>
        <v>10255744.844</v>
      </c>
      <c r="G9" s="45">
        <f>G10+G11+G12+G17+G23+G29+G30+G31</f>
        <v>7310032</v>
      </c>
      <c r="H9" s="45">
        <f>H10+H11+H12+H17+H23+H29+H30+H31</f>
        <v>2945712.8440000005</v>
      </c>
      <c r="I9" s="46">
        <f t="shared" si="1"/>
        <v>92.79947898243557</v>
      </c>
      <c r="J9" s="46">
        <f t="shared" si="1"/>
        <v>92.08707121938727</v>
      </c>
      <c r="K9" s="46">
        <f t="shared" si="1"/>
        <v>94.56737823831139</v>
      </c>
      <c r="L9" s="44">
        <f>M9+N9</f>
        <v>7077185.895</v>
      </c>
      <c r="M9" s="44">
        <f>M10+M11+M12+M17+M23+M29+M30+M31</f>
        <v>4856206.43</v>
      </c>
      <c r="N9" s="44">
        <f>N10+N11+N12+N17+N23+N29+N30+N31</f>
        <v>2220979.4650000003</v>
      </c>
      <c r="O9" s="46">
        <f t="shared" si="2"/>
        <v>134.47827882723718</v>
      </c>
      <c r="P9" s="46">
        <f t="shared" si="2"/>
        <v>138.61837364273663</v>
      </c>
      <c r="Q9" s="46">
        <f t="shared" si="2"/>
        <v>125.42589658747698</v>
      </c>
      <c r="R9" s="44">
        <f t="shared" si="3"/>
        <v>2440091.886</v>
      </c>
      <c r="S9" s="44">
        <f t="shared" si="3"/>
        <v>1875387.9440000001</v>
      </c>
      <c r="T9" s="44">
        <f t="shared" si="3"/>
        <v>564703.9419999998</v>
      </c>
    </row>
    <row r="10" spans="1:20" ht="14.25" customHeight="1">
      <c r="A10" s="47" t="s">
        <v>12</v>
      </c>
      <c r="B10" s="29" t="s">
        <v>49</v>
      </c>
      <c r="C10" s="48">
        <f>E10+D10</f>
        <v>1046308.151</v>
      </c>
      <c r="D10" s="49">
        <v>1046308.151</v>
      </c>
      <c r="E10" s="50"/>
      <c r="F10" s="51">
        <f>H10+G10</f>
        <v>1112255</v>
      </c>
      <c r="G10" s="52">
        <v>1112255</v>
      </c>
      <c r="H10" s="52"/>
      <c r="I10" s="53">
        <f t="shared" si="1"/>
        <v>94.07088761120426</v>
      </c>
      <c r="J10" s="53">
        <f t="shared" si="1"/>
        <v>94.07088761120426</v>
      </c>
      <c r="K10" s="53"/>
      <c r="L10" s="48">
        <f>N10+M10</f>
        <v>975077.564</v>
      </c>
      <c r="M10" s="49">
        <v>975077.564</v>
      </c>
      <c r="N10" s="50"/>
      <c r="O10" s="53">
        <f t="shared" si="2"/>
        <v>107.30512008786206</v>
      </c>
      <c r="P10" s="53">
        <f t="shared" si="2"/>
        <v>107.30512008786206</v>
      </c>
      <c r="Q10" s="53"/>
      <c r="R10" s="48">
        <f t="shared" si="3"/>
        <v>71230.58699999994</v>
      </c>
      <c r="S10" s="49">
        <f t="shared" si="3"/>
        <v>71230.58699999994</v>
      </c>
      <c r="T10" s="50">
        <f t="shared" si="3"/>
        <v>0</v>
      </c>
    </row>
    <row r="11" spans="1:20" ht="14.25" customHeight="1">
      <c r="A11" s="47" t="s">
        <v>13</v>
      </c>
      <c r="B11" s="29" t="s">
        <v>50</v>
      </c>
      <c r="C11" s="48">
        <f>E11+D11</f>
        <v>3491555.26</v>
      </c>
      <c r="D11" s="54">
        <v>1992948.196</v>
      </c>
      <c r="E11" s="54">
        <v>1498607.064</v>
      </c>
      <c r="F11" s="51">
        <f>H11+G11</f>
        <v>3893993.209</v>
      </c>
      <c r="G11" s="55">
        <v>2245322</v>
      </c>
      <c r="H11" s="55">
        <v>1648671.209</v>
      </c>
      <c r="I11" s="53">
        <f t="shared" si="1"/>
        <v>89.66516048179373</v>
      </c>
      <c r="J11" s="53">
        <f t="shared" si="1"/>
        <v>88.76001731600189</v>
      </c>
      <c r="K11" s="53">
        <f>E11/H11*100</f>
        <v>90.89787313681414</v>
      </c>
      <c r="L11" s="48">
        <f>N11+M11</f>
        <v>2671923.608</v>
      </c>
      <c r="M11" s="54">
        <v>1496067.273</v>
      </c>
      <c r="N11" s="54">
        <v>1175856.335</v>
      </c>
      <c r="O11" s="53">
        <f t="shared" si="2"/>
        <v>130.67571428861</v>
      </c>
      <c r="P11" s="53">
        <f t="shared" si="2"/>
        <v>133.2124719233799</v>
      </c>
      <c r="Q11" s="53">
        <f t="shared" si="2"/>
        <v>127.44814305907532</v>
      </c>
      <c r="R11" s="48">
        <f t="shared" si="3"/>
        <v>819631.6519999998</v>
      </c>
      <c r="S11" s="54">
        <f t="shared" si="3"/>
        <v>496880.92299999995</v>
      </c>
      <c r="T11" s="54">
        <f t="shared" si="3"/>
        <v>322750.72900000005</v>
      </c>
    </row>
    <row r="12" spans="1:20" s="11" customFormat="1" ht="15" customHeight="1">
      <c r="A12" s="47" t="s">
        <v>14</v>
      </c>
      <c r="B12" s="29" t="s">
        <v>51</v>
      </c>
      <c r="C12" s="48">
        <f>D12+E12</f>
        <v>3357342.864</v>
      </c>
      <c r="D12" s="54">
        <f>D14+D15+D16</f>
        <v>3234122.853</v>
      </c>
      <c r="E12" s="54">
        <f>E16+E14</f>
        <v>123220.011</v>
      </c>
      <c r="F12" s="51">
        <f>H12+G12</f>
        <v>3592941.46</v>
      </c>
      <c r="G12" s="55">
        <f>G13+G16</f>
        <v>3464254</v>
      </c>
      <c r="H12" s="55">
        <f>H13+H16</f>
        <v>128687.46</v>
      </c>
      <c r="I12" s="53">
        <f t="shared" si="1"/>
        <v>93.44273769492476</v>
      </c>
      <c r="J12" s="53">
        <f t="shared" si="1"/>
        <v>93.35697824120287</v>
      </c>
      <c r="K12" s="53">
        <f>E12/H12*100</f>
        <v>95.75137391009193</v>
      </c>
      <c r="L12" s="48">
        <f>M12+N12</f>
        <v>2071298.841</v>
      </c>
      <c r="M12" s="54">
        <f>M14+M15+M16</f>
        <v>1998196.12</v>
      </c>
      <c r="N12" s="54">
        <f>N16+N14</f>
        <v>73102.721</v>
      </c>
      <c r="O12" s="53">
        <f t="shared" si="2"/>
        <v>162.08877239457692</v>
      </c>
      <c r="P12" s="53">
        <f t="shared" si="2"/>
        <v>161.85212355431858</v>
      </c>
      <c r="Q12" s="53">
        <f t="shared" si="2"/>
        <v>168.55735233165942</v>
      </c>
      <c r="R12" s="48">
        <f t="shared" si="3"/>
        <v>1286044.023</v>
      </c>
      <c r="S12" s="54">
        <f t="shared" si="3"/>
        <v>1235926.733</v>
      </c>
      <c r="T12" s="54">
        <f t="shared" si="3"/>
        <v>50117.28999999999</v>
      </c>
    </row>
    <row r="13" spans="1:20" s="11" customFormat="1" ht="15" customHeight="1">
      <c r="A13" s="56" t="s">
        <v>29</v>
      </c>
      <c r="B13" s="57"/>
      <c r="C13" s="57">
        <f>C14+C15</f>
        <v>3249052.636</v>
      </c>
      <c r="D13" s="57">
        <f>D14+D15</f>
        <v>3125832.625</v>
      </c>
      <c r="E13" s="57">
        <f>E14+E15</f>
        <v>123220.011</v>
      </c>
      <c r="F13" s="57">
        <f>G13+H13</f>
        <v>3477506.46</v>
      </c>
      <c r="G13" s="57">
        <f>G14+G15</f>
        <v>3348819</v>
      </c>
      <c r="H13" s="57">
        <f>H14+H15</f>
        <v>128687.46</v>
      </c>
      <c r="I13" s="96">
        <f t="shared" si="1"/>
        <v>93.43052768908443</v>
      </c>
      <c r="J13" s="96">
        <f t="shared" si="1"/>
        <v>93.34134287341298</v>
      </c>
      <c r="K13" s="96">
        <f>E13/H13*100</f>
        <v>95.75137391009193</v>
      </c>
      <c r="L13" s="57">
        <f>L14+L15</f>
        <v>1936461.895</v>
      </c>
      <c r="M13" s="57">
        <f>M14+M15</f>
        <v>1863359.174</v>
      </c>
      <c r="N13" s="57">
        <f>N14+N15</f>
        <v>73102.721</v>
      </c>
      <c r="O13" s="96">
        <f t="shared" si="2"/>
        <v>167.7829367254345</v>
      </c>
      <c r="P13" s="96">
        <f t="shared" si="2"/>
        <v>167.75255509596133</v>
      </c>
      <c r="Q13" s="96">
        <f>E13/N13*100</f>
        <v>168.55735233165942</v>
      </c>
      <c r="R13" s="97">
        <f t="shared" si="3"/>
        <v>1312590.741</v>
      </c>
      <c r="S13" s="97">
        <f t="shared" si="3"/>
        <v>1262473.451</v>
      </c>
      <c r="T13" s="97">
        <f t="shared" si="3"/>
        <v>50117.28999999999</v>
      </c>
    </row>
    <row r="14" spans="1:20" s="11" customFormat="1" ht="15" customHeight="1">
      <c r="A14" s="56" t="s">
        <v>30</v>
      </c>
      <c r="B14" s="58"/>
      <c r="C14" s="97">
        <f>E14+D14</f>
        <v>821466.7409999999</v>
      </c>
      <c r="D14" s="98">
        <v>698246.73</v>
      </c>
      <c r="E14" s="98">
        <v>123220.011</v>
      </c>
      <c r="F14" s="99">
        <f>H14+G14</f>
        <v>876745.46</v>
      </c>
      <c r="G14" s="100">
        <v>748058</v>
      </c>
      <c r="H14" s="100">
        <v>128687.46</v>
      </c>
      <c r="I14" s="96">
        <f t="shared" si="1"/>
        <v>93.69500938162827</v>
      </c>
      <c r="J14" s="96">
        <f t="shared" si="1"/>
        <v>93.34125562456387</v>
      </c>
      <c r="K14" s="96">
        <f>E14/H14*100</f>
        <v>95.75137391009193</v>
      </c>
      <c r="L14" s="97">
        <f>N14+M14</f>
        <v>731027.209</v>
      </c>
      <c r="M14" s="98">
        <v>657924.488</v>
      </c>
      <c r="N14" s="98">
        <v>73102.721</v>
      </c>
      <c r="O14" s="96">
        <f t="shared" si="2"/>
        <v>112.37156851161745</v>
      </c>
      <c r="P14" s="96">
        <f t="shared" si="2"/>
        <v>106.12870363323519</v>
      </c>
      <c r="Q14" s="96">
        <f>E14/N14*100</f>
        <v>168.55735233165942</v>
      </c>
      <c r="R14" s="97">
        <f t="shared" si="3"/>
        <v>90439.53199999989</v>
      </c>
      <c r="S14" s="98">
        <f t="shared" si="3"/>
        <v>40322.24199999997</v>
      </c>
      <c r="T14" s="98">
        <f t="shared" si="3"/>
        <v>50117.28999999999</v>
      </c>
    </row>
    <row r="15" spans="1:20" ht="15.75">
      <c r="A15" s="56" t="s">
        <v>31</v>
      </c>
      <c r="B15" s="58"/>
      <c r="C15" s="97">
        <f>D15+E15</f>
        <v>2427585.895</v>
      </c>
      <c r="D15" s="98">
        <v>2427585.895</v>
      </c>
      <c r="E15" s="98"/>
      <c r="F15" s="99">
        <f>G15+H15</f>
        <v>2600761</v>
      </c>
      <c r="G15" s="100">
        <v>2600761</v>
      </c>
      <c r="H15" s="100"/>
      <c r="I15" s="96">
        <f t="shared" si="1"/>
        <v>93.34136796883682</v>
      </c>
      <c r="J15" s="96">
        <f t="shared" si="1"/>
        <v>93.34136796883682</v>
      </c>
      <c r="K15" s="96"/>
      <c r="L15" s="97">
        <f>M15+N15</f>
        <v>1205434.686</v>
      </c>
      <c r="M15" s="98">
        <v>1205434.686</v>
      </c>
      <c r="N15" s="98"/>
      <c r="O15" s="96">
        <f t="shared" si="2"/>
        <v>201.38676306515376</v>
      </c>
      <c r="P15" s="96">
        <f t="shared" si="2"/>
        <v>201.38676306515376</v>
      </c>
      <c r="Q15" s="96"/>
      <c r="R15" s="97">
        <f t="shared" si="3"/>
        <v>1222151.209</v>
      </c>
      <c r="S15" s="98">
        <f t="shared" si="3"/>
        <v>1222151.209</v>
      </c>
      <c r="T15" s="98">
        <f t="shared" si="3"/>
        <v>0</v>
      </c>
    </row>
    <row r="16" spans="1:20" ht="15.75" customHeight="1">
      <c r="A16" s="56" t="s">
        <v>15</v>
      </c>
      <c r="B16" s="58"/>
      <c r="C16" s="97">
        <f>E16+D16</f>
        <v>108290.228</v>
      </c>
      <c r="D16" s="98">
        <v>108290.228</v>
      </c>
      <c r="E16" s="98"/>
      <c r="F16" s="99">
        <f>H16+G16</f>
        <v>115435</v>
      </c>
      <c r="G16" s="100">
        <v>115435</v>
      </c>
      <c r="H16" s="100"/>
      <c r="I16" s="96">
        <f t="shared" si="1"/>
        <v>93.81056698574956</v>
      </c>
      <c r="J16" s="96">
        <f t="shared" si="1"/>
        <v>93.81056698574956</v>
      </c>
      <c r="K16" s="96"/>
      <c r="L16" s="97">
        <f>N16+M16</f>
        <v>134836.946</v>
      </c>
      <c r="M16" s="98">
        <v>134836.946</v>
      </c>
      <c r="N16" s="98"/>
      <c r="O16" s="96">
        <f t="shared" si="2"/>
        <v>80.31198511422826</v>
      </c>
      <c r="P16" s="96">
        <f t="shared" si="2"/>
        <v>80.31198511422826</v>
      </c>
      <c r="Q16" s="96"/>
      <c r="R16" s="97">
        <f t="shared" si="3"/>
        <v>-26546.717999999993</v>
      </c>
      <c r="S16" s="98">
        <f t="shared" si="3"/>
        <v>-26546.717999999993</v>
      </c>
      <c r="T16" s="98">
        <f t="shared" si="3"/>
        <v>0</v>
      </c>
    </row>
    <row r="17" spans="1:20" ht="15.75">
      <c r="A17" s="47" t="s">
        <v>7</v>
      </c>
      <c r="B17" s="1" t="s">
        <v>52</v>
      </c>
      <c r="C17" s="48">
        <f>C18+C19+C20+C21+C22</f>
        <v>620432.207</v>
      </c>
      <c r="D17" s="48">
        <f>D18+D19+D20+D21+D22</f>
        <v>6698.395</v>
      </c>
      <c r="E17" s="48">
        <f>E18+E19+E20+E21+E22</f>
        <v>613733.812</v>
      </c>
      <c r="F17" s="51">
        <f>F18+F20+F19+F21+F22</f>
        <v>602131.911</v>
      </c>
      <c r="G17" s="51">
        <f>G18+G19+G20+G21+G22</f>
        <v>6244</v>
      </c>
      <c r="H17" s="51">
        <f>H18+H19+H20+H21+H22</f>
        <v>595887.911</v>
      </c>
      <c r="I17" s="53">
        <f>C17/F17*100</f>
        <v>103.03925031470389</v>
      </c>
      <c r="J17" s="53"/>
      <c r="K17" s="53">
        <f>E17/H17*100</f>
        <v>102.99484192757858</v>
      </c>
      <c r="L17" s="48">
        <f>L18+L19+L20+L21+L22</f>
        <v>482412.30199999997</v>
      </c>
      <c r="M17" s="48">
        <f>M18+M19+M20+M21+M22</f>
        <v>112.239</v>
      </c>
      <c r="N17" s="48">
        <f>N18+N19+N20+N21+N22</f>
        <v>482300.063</v>
      </c>
      <c r="O17" s="53">
        <f t="shared" si="2"/>
        <v>128.6103618062377</v>
      </c>
      <c r="P17" s="53">
        <f>D17/M17*100</f>
        <v>5967.974589937544</v>
      </c>
      <c r="Q17" s="53">
        <f>E17/N17*100</f>
        <v>127.25144761177442</v>
      </c>
      <c r="R17" s="48">
        <f t="shared" si="3"/>
        <v>138019.9050000001</v>
      </c>
      <c r="S17" s="48">
        <f t="shared" si="3"/>
        <v>6586.156000000001</v>
      </c>
      <c r="T17" s="48">
        <f t="shared" si="3"/>
        <v>131433.749</v>
      </c>
    </row>
    <row r="18" spans="1:20" ht="36">
      <c r="A18" s="47" t="s">
        <v>16</v>
      </c>
      <c r="B18" s="1" t="s">
        <v>53</v>
      </c>
      <c r="C18" s="48">
        <f aca="true" t="shared" si="5" ref="C18:C30">E18+D18</f>
        <v>560843.427</v>
      </c>
      <c r="D18" s="54"/>
      <c r="E18" s="54">
        <v>560843.427</v>
      </c>
      <c r="F18" s="51">
        <f>H18+G18</f>
        <v>533275.722</v>
      </c>
      <c r="G18" s="55">
        <v>0</v>
      </c>
      <c r="H18" s="55">
        <v>533275.722</v>
      </c>
      <c r="I18" s="53">
        <f>C18/F18*100</f>
        <v>105.16950310368716</v>
      </c>
      <c r="J18" s="53"/>
      <c r="K18" s="53">
        <f>E18/H18*100</f>
        <v>105.16950310368716</v>
      </c>
      <c r="L18" s="48">
        <f>N18+M18</f>
        <v>398162.645</v>
      </c>
      <c r="M18" s="54"/>
      <c r="N18" s="54">
        <v>398162.645</v>
      </c>
      <c r="O18" s="53">
        <f t="shared" si="2"/>
        <v>140.85787153639185</v>
      </c>
      <c r="P18" s="53"/>
      <c r="Q18" s="53">
        <f>E18/N18*100</f>
        <v>140.85787153639185</v>
      </c>
      <c r="R18" s="48">
        <f t="shared" si="3"/>
        <v>162680.782</v>
      </c>
      <c r="S18" s="54">
        <f t="shared" si="3"/>
        <v>0</v>
      </c>
      <c r="T18" s="54">
        <f t="shared" si="3"/>
        <v>162680.782</v>
      </c>
    </row>
    <row r="19" spans="1:20" ht="36">
      <c r="A19" s="47" t="s">
        <v>17</v>
      </c>
      <c r="B19" s="1" t="s">
        <v>54</v>
      </c>
      <c r="C19" s="48">
        <f t="shared" si="5"/>
        <v>21330.4</v>
      </c>
      <c r="D19" s="54"/>
      <c r="E19" s="54">
        <v>21330.4</v>
      </c>
      <c r="F19" s="51">
        <f>H19+G19</f>
        <v>19872.467</v>
      </c>
      <c r="G19" s="55">
        <v>0</v>
      </c>
      <c r="H19" s="55">
        <v>19872.467</v>
      </c>
      <c r="I19" s="53">
        <f aca="true" t="shared" si="6" ref="I19:I26">C19/F19*100</f>
        <v>107.33644695447224</v>
      </c>
      <c r="J19" s="53"/>
      <c r="K19" s="53">
        <f>E19/H19*100</f>
        <v>107.33644695447224</v>
      </c>
      <c r="L19" s="48">
        <f>N19+M19</f>
        <v>71311.445</v>
      </c>
      <c r="M19" s="54"/>
      <c r="N19" s="54">
        <v>71311.445</v>
      </c>
      <c r="O19" s="53">
        <f t="shared" si="2"/>
        <v>29.911608157708763</v>
      </c>
      <c r="P19" s="53"/>
      <c r="Q19" s="53">
        <f>E19/N19*100</f>
        <v>29.911608157708763</v>
      </c>
      <c r="R19" s="48">
        <f t="shared" si="3"/>
        <v>-49981.045000000006</v>
      </c>
      <c r="S19" s="54">
        <f t="shared" si="3"/>
        <v>0</v>
      </c>
      <c r="T19" s="54">
        <f t="shared" si="3"/>
        <v>-49981.045000000006</v>
      </c>
    </row>
    <row r="20" spans="1:20" ht="24">
      <c r="A20" s="47" t="s">
        <v>18</v>
      </c>
      <c r="B20" s="1" t="s">
        <v>55</v>
      </c>
      <c r="C20" s="48">
        <f t="shared" si="5"/>
        <v>14419.563999999998</v>
      </c>
      <c r="D20" s="54">
        <v>-0.164</v>
      </c>
      <c r="E20" s="54">
        <v>14419.728</v>
      </c>
      <c r="F20" s="51">
        <f>H20+G20</f>
        <v>15271.78</v>
      </c>
      <c r="G20" s="55">
        <v>1</v>
      </c>
      <c r="H20" s="55">
        <v>15270.78</v>
      </c>
      <c r="I20" s="53">
        <f t="shared" si="6"/>
        <v>94.4196681722759</v>
      </c>
      <c r="J20" s="53"/>
      <c r="K20" s="53">
        <f>E20/H20*100</f>
        <v>94.42692514724197</v>
      </c>
      <c r="L20" s="48">
        <f>N20+M20</f>
        <v>11489.409000000001</v>
      </c>
      <c r="M20" s="54">
        <v>35.558</v>
      </c>
      <c r="N20" s="54">
        <v>11453.851</v>
      </c>
      <c r="O20" s="53">
        <f t="shared" si="2"/>
        <v>125.50309593818095</v>
      </c>
      <c r="P20" s="53">
        <f>D20/M20*100</f>
        <v>-0.46121829124247715</v>
      </c>
      <c r="Q20" s="53">
        <f>E20/N20*100</f>
        <v>125.89414686815812</v>
      </c>
      <c r="R20" s="48">
        <f t="shared" si="3"/>
        <v>2930.154999999997</v>
      </c>
      <c r="S20" s="54">
        <f t="shared" si="3"/>
        <v>-35.722</v>
      </c>
      <c r="T20" s="54">
        <f t="shared" si="3"/>
        <v>2965.8769999999986</v>
      </c>
    </row>
    <row r="21" spans="1:20" ht="36">
      <c r="A21" s="47" t="s">
        <v>19</v>
      </c>
      <c r="B21" s="1" t="s">
        <v>56</v>
      </c>
      <c r="C21" s="48">
        <f t="shared" si="5"/>
        <v>17140.257</v>
      </c>
      <c r="D21" s="54"/>
      <c r="E21" s="54">
        <v>17140.257</v>
      </c>
      <c r="F21" s="51">
        <f>H21+G21</f>
        <v>27468.942</v>
      </c>
      <c r="G21" s="55">
        <v>0</v>
      </c>
      <c r="H21" s="55">
        <v>27468.942</v>
      </c>
      <c r="I21" s="53">
        <f>C21/F21*100</f>
        <v>62.39867920650166</v>
      </c>
      <c r="J21" s="53"/>
      <c r="K21" s="53">
        <f>E21/H21*100</f>
        <v>62.39867920650166</v>
      </c>
      <c r="L21" s="48">
        <f>N21+M21</f>
        <v>1372.122</v>
      </c>
      <c r="M21" s="54"/>
      <c r="N21" s="54">
        <v>1372.122</v>
      </c>
      <c r="O21" s="53">
        <f t="shared" si="2"/>
        <v>1249.1787902241929</v>
      </c>
      <c r="P21" s="53"/>
      <c r="Q21" s="53">
        <f aca="true" t="shared" si="7" ref="Q21:Q31">E21/N21*100</f>
        <v>1249.1787902241929</v>
      </c>
      <c r="R21" s="48">
        <f t="shared" si="3"/>
        <v>15768.135000000002</v>
      </c>
      <c r="S21" s="54">
        <f t="shared" si="3"/>
        <v>0</v>
      </c>
      <c r="T21" s="54">
        <f t="shared" si="3"/>
        <v>15768.135000000002</v>
      </c>
    </row>
    <row r="22" spans="1:20" ht="24">
      <c r="A22" s="47" t="s">
        <v>75</v>
      </c>
      <c r="B22" s="1" t="s">
        <v>88</v>
      </c>
      <c r="C22" s="48">
        <f>D22+E22</f>
        <v>6698.559</v>
      </c>
      <c r="D22" s="54">
        <v>6698.559</v>
      </c>
      <c r="E22" s="54"/>
      <c r="F22" s="51">
        <f>G22+H22</f>
        <v>6243</v>
      </c>
      <c r="G22" s="55">
        <v>6243</v>
      </c>
      <c r="H22" s="55"/>
      <c r="I22" s="53">
        <f>C22/F22*100</f>
        <v>107.29711677078329</v>
      </c>
      <c r="J22" s="53"/>
      <c r="K22" s="53"/>
      <c r="L22" s="48">
        <f>M22+N22</f>
        <v>76.681</v>
      </c>
      <c r="M22" s="54">
        <v>76.681</v>
      </c>
      <c r="N22" s="54"/>
      <c r="O22" s="53">
        <f aca="true" t="shared" si="8" ref="O22:P32">C22/L22*100</f>
        <v>8735.617688866863</v>
      </c>
      <c r="P22" s="53">
        <f t="shared" si="8"/>
        <v>8735.617688866863</v>
      </c>
      <c r="Q22" s="53"/>
      <c r="R22" s="48">
        <f aca="true" t="shared" si="9" ref="R22:T37">C22-L22</f>
        <v>6621.878000000001</v>
      </c>
      <c r="S22" s="54">
        <f t="shared" si="9"/>
        <v>6621.878000000001</v>
      </c>
      <c r="T22" s="54">
        <f t="shared" si="9"/>
        <v>0</v>
      </c>
    </row>
    <row r="23" spans="1:20" ht="15.75">
      <c r="A23" s="47" t="s">
        <v>8</v>
      </c>
      <c r="B23" s="1" t="s">
        <v>76</v>
      </c>
      <c r="C23" s="48">
        <f>E23+D23</f>
        <v>875736.415</v>
      </c>
      <c r="D23" s="48">
        <f>D24+D25+D26+D27+D28</f>
        <v>429167.204</v>
      </c>
      <c r="E23" s="48">
        <f>E24+E25+E26+E27+E28</f>
        <v>446569.211</v>
      </c>
      <c r="F23" s="48">
        <f>F24+F25+F26+F27+F28</f>
        <v>909522.0190000001</v>
      </c>
      <c r="G23" s="55">
        <f>G24+G25+G26+G27+G28</f>
        <v>457958</v>
      </c>
      <c r="H23" s="55">
        <f>H24+H25+H26+H27+H28</f>
        <v>451564.0190000001</v>
      </c>
      <c r="I23" s="53">
        <f t="shared" si="6"/>
        <v>96.28534512697708</v>
      </c>
      <c r="J23" s="53">
        <f>D23/G23*100</f>
        <v>93.71322348337621</v>
      </c>
      <c r="K23" s="53">
        <f>E24/H23*100</f>
        <v>9.126627735147338</v>
      </c>
      <c r="L23" s="48">
        <f>L24+L25+L26+L27+L28</f>
        <v>754357.732</v>
      </c>
      <c r="M23" s="54">
        <f>M24+M25+M26+M27+M28</f>
        <v>366158.50399999996</v>
      </c>
      <c r="N23" s="54">
        <f>N24+N25+N26+N27+N28</f>
        <v>388199.228</v>
      </c>
      <c r="O23" s="53">
        <f t="shared" si="8"/>
        <v>116.09033457882023</v>
      </c>
      <c r="P23" s="53">
        <f t="shared" si="8"/>
        <v>117.20803949974628</v>
      </c>
      <c r="Q23" s="53">
        <f t="shared" si="7"/>
        <v>115.0360894071639</v>
      </c>
      <c r="R23" s="48">
        <f t="shared" si="9"/>
        <v>121378.68300000008</v>
      </c>
      <c r="S23" s="54">
        <f t="shared" si="9"/>
        <v>63008.70000000007</v>
      </c>
      <c r="T23" s="54">
        <f t="shared" si="9"/>
        <v>58369.98300000001</v>
      </c>
    </row>
    <row r="24" spans="1:20" ht="15" customHeight="1">
      <c r="A24" s="47" t="s">
        <v>20</v>
      </c>
      <c r="B24" s="1" t="s">
        <v>57</v>
      </c>
      <c r="C24" s="48">
        <f>E24+D24</f>
        <v>41212.567</v>
      </c>
      <c r="D24" s="54"/>
      <c r="E24" s="48">
        <v>41212.567</v>
      </c>
      <c r="F24" s="51">
        <f aca="true" t="shared" si="10" ref="F24:F29">H24+G24</f>
        <v>49014.471</v>
      </c>
      <c r="G24" s="55">
        <v>0</v>
      </c>
      <c r="H24" s="55">
        <v>49014.471</v>
      </c>
      <c r="I24" s="53">
        <f t="shared" si="6"/>
        <v>84.08244781423838</v>
      </c>
      <c r="J24" s="53"/>
      <c r="K24" s="53">
        <f>E25/H24*100</f>
        <v>581.0713513566228</v>
      </c>
      <c r="L24" s="48">
        <f>N24+M24</f>
        <v>40892.42</v>
      </c>
      <c r="M24" s="54"/>
      <c r="N24" s="54">
        <v>40892.42</v>
      </c>
      <c r="O24" s="53">
        <f t="shared" si="8"/>
        <v>100.78290059624744</v>
      </c>
      <c r="P24" s="53"/>
      <c r="Q24" s="53">
        <f t="shared" si="7"/>
        <v>100.78290059624744</v>
      </c>
      <c r="R24" s="48">
        <f t="shared" si="9"/>
        <v>320.1470000000045</v>
      </c>
      <c r="S24" s="54">
        <f t="shared" si="9"/>
        <v>0</v>
      </c>
      <c r="T24" s="54">
        <f t="shared" si="9"/>
        <v>320.1470000000045</v>
      </c>
    </row>
    <row r="25" spans="1:20" ht="14.25" customHeight="1">
      <c r="A25" s="47" t="s">
        <v>21</v>
      </c>
      <c r="B25" s="1" t="s">
        <v>58</v>
      </c>
      <c r="C25" s="48">
        <f>E25+D25</f>
        <v>569618.098</v>
      </c>
      <c r="D25" s="54">
        <v>284809.049</v>
      </c>
      <c r="E25" s="54">
        <v>284809.049</v>
      </c>
      <c r="F25" s="51">
        <f t="shared" si="10"/>
        <v>547767.78</v>
      </c>
      <c r="G25" s="55">
        <v>281555</v>
      </c>
      <c r="H25" s="55">
        <v>266212.78</v>
      </c>
      <c r="I25" s="53">
        <f t="shared" si="6"/>
        <v>103.98897467098192</v>
      </c>
      <c r="J25" s="53">
        <f>D25/G25*100</f>
        <v>101.15574186215837</v>
      </c>
      <c r="K25" s="53">
        <f>E26/H25*100</f>
        <v>0</v>
      </c>
      <c r="L25" s="48">
        <f>M25+N25</f>
        <v>473359.546</v>
      </c>
      <c r="M25" s="54">
        <v>236679.773</v>
      </c>
      <c r="N25" s="54">
        <v>236679.773</v>
      </c>
      <c r="O25" s="53">
        <f t="shared" si="8"/>
        <v>120.33518766303702</v>
      </c>
      <c r="P25" s="53">
        <f t="shared" si="8"/>
        <v>120.33518766303702</v>
      </c>
      <c r="Q25" s="53">
        <f t="shared" si="7"/>
        <v>120.33518766303702</v>
      </c>
      <c r="R25" s="48">
        <f t="shared" si="9"/>
        <v>96258.55200000003</v>
      </c>
      <c r="S25" s="54">
        <f t="shared" si="9"/>
        <v>48129.27600000001</v>
      </c>
      <c r="T25" s="54">
        <f t="shared" si="9"/>
        <v>48129.27600000001</v>
      </c>
    </row>
    <row r="26" spans="1:20" ht="14.25" customHeight="1">
      <c r="A26" s="47" t="s">
        <v>22</v>
      </c>
      <c r="B26" s="1" t="s">
        <v>77</v>
      </c>
      <c r="C26" s="48">
        <f t="shared" si="5"/>
        <v>144358.155</v>
      </c>
      <c r="D26" s="54">
        <v>144358.155</v>
      </c>
      <c r="E26" s="54"/>
      <c r="F26" s="51">
        <f t="shared" si="10"/>
        <v>176403</v>
      </c>
      <c r="G26" s="55">
        <v>176403</v>
      </c>
      <c r="H26" s="55"/>
      <c r="I26" s="53">
        <f t="shared" si="6"/>
        <v>81.8342970357647</v>
      </c>
      <c r="J26" s="53">
        <f>D26/G26*100</f>
        <v>81.8342970357647</v>
      </c>
      <c r="K26" s="53"/>
      <c r="L26" s="48">
        <f>N26+M26</f>
        <v>129478.731</v>
      </c>
      <c r="M26" s="54">
        <v>129478.731</v>
      </c>
      <c r="N26" s="54"/>
      <c r="O26" s="53">
        <f t="shared" si="8"/>
        <v>111.49179010721073</v>
      </c>
      <c r="P26" s="53">
        <f t="shared" si="8"/>
        <v>111.49179010721073</v>
      </c>
      <c r="Q26" s="53"/>
      <c r="R26" s="48">
        <f t="shared" si="9"/>
        <v>14879.423999999999</v>
      </c>
      <c r="S26" s="54">
        <f t="shared" si="9"/>
        <v>14879.423999999999</v>
      </c>
      <c r="T26" s="54">
        <f t="shared" si="9"/>
        <v>0</v>
      </c>
    </row>
    <row r="27" spans="1:20" ht="13.5" customHeight="1">
      <c r="A27" s="47" t="s">
        <v>23</v>
      </c>
      <c r="B27" s="1" t="s">
        <v>78</v>
      </c>
      <c r="C27" s="48">
        <f>D27+E27</f>
        <v>0</v>
      </c>
      <c r="D27" s="54"/>
      <c r="E27" s="54">
        <v>0</v>
      </c>
      <c r="F27" s="51"/>
      <c r="G27" s="55"/>
      <c r="H27" s="55"/>
      <c r="I27" s="53"/>
      <c r="J27" s="53"/>
      <c r="K27" s="53"/>
      <c r="L27" s="48">
        <f>M27+N27</f>
        <v>40</v>
      </c>
      <c r="M27" s="54"/>
      <c r="N27" s="54">
        <v>40</v>
      </c>
      <c r="O27" s="53">
        <f t="shared" si="8"/>
        <v>0</v>
      </c>
      <c r="P27" s="53"/>
      <c r="Q27" s="53">
        <f t="shared" si="7"/>
        <v>0</v>
      </c>
      <c r="R27" s="48">
        <f t="shared" si="9"/>
        <v>-40</v>
      </c>
      <c r="S27" s="54">
        <f t="shared" si="9"/>
        <v>0</v>
      </c>
      <c r="T27" s="54">
        <f t="shared" si="9"/>
        <v>-40</v>
      </c>
    </row>
    <row r="28" spans="1:20" ht="15.75">
      <c r="A28" s="47" t="s">
        <v>24</v>
      </c>
      <c r="B28" s="1" t="s">
        <v>59</v>
      </c>
      <c r="C28" s="48">
        <f t="shared" si="5"/>
        <v>120547.595</v>
      </c>
      <c r="D28" s="54"/>
      <c r="E28" s="54">
        <v>120547.595</v>
      </c>
      <c r="F28" s="51">
        <f t="shared" si="10"/>
        <v>136336.768</v>
      </c>
      <c r="G28" s="55">
        <v>0</v>
      </c>
      <c r="H28" s="55">
        <v>136336.768</v>
      </c>
      <c r="I28" s="53">
        <f aca="true" t="shared" si="11" ref="I28:J43">C28/F28*100</f>
        <v>88.41899127313917</v>
      </c>
      <c r="J28" s="53"/>
      <c r="K28" s="53">
        <f aca="true" t="shared" si="12" ref="K28:K43">E28/H28*100</f>
        <v>88.41899127313917</v>
      </c>
      <c r="L28" s="48">
        <f>N28+M28</f>
        <v>110587.035</v>
      </c>
      <c r="M28" s="54"/>
      <c r="N28" s="54">
        <v>110587.035</v>
      </c>
      <c r="O28" s="53">
        <f t="shared" si="8"/>
        <v>109.00698712104904</v>
      </c>
      <c r="P28" s="53"/>
      <c r="Q28" s="53">
        <f t="shared" si="7"/>
        <v>109.00698712104904</v>
      </c>
      <c r="R28" s="48">
        <f t="shared" si="9"/>
        <v>9960.559999999998</v>
      </c>
      <c r="S28" s="54">
        <f t="shared" si="9"/>
        <v>0</v>
      </c>
      <c r="T28" s="54">
        <f t="shared" si="9"/>
        <v>9960.559999999998</v>
      </c>
    </row>
    <row r="29" spans="1:20" ht="25.5" customHeight="1">
      <c r="A29" s="47" t="s">
        <v>32</v>
      </c>
      <c r="B29" s="1" t="s">
        <v>60</v>
      </c>
      <c r="C29" s="48">
        <f t="shared" si="5"/>
        <v>70629.502</v>
      </c>
      <c r="D29" s="54"/>
      <c r="E29" s="54">
        <v>70629.502</v>
      </c>
      <c r="F29" s="51">
        <f t="shared" si="10"/>
        <v>85946.27</v>
      </c>
      <c r="G29" s="55">
        <v>1</v>
      </c>
      <c r="H29" s="55">
        <v>85945.27</v>
      </c>
      <c r="I29" s="53">
        <f t="shared" si="11"/>
        <v>82.17867046469846</v>
      </c>
      <c r="J29" s="53">
        <f>D29/G29*100</f>
        <v>0</v>
      </c>
      <c r="K29" s="53">
        <f t="shared" si="12"/>
        <v>82.17962663913906</v>
      </c>
      <c r="L29" s="48">
        <f>N29+M29</f>
        <v>70822.697</v>
      </c>
      <c r="M29" s="54">
        <v>0.733</v>
      </c>
      <c r="N29" s="54">
        <v>70821.964</v>
      </c>
      <c r="O29" s="53">
        <f t="shared" si="8"/>
        <v>99.72721315597455</v>
      </c>
      <c r="P29" s="53">
        <f t="shared" si="8"/>
        <v>0</v>
      </c>
      <c r="Q29" s="53">
        <f t="shared" si="7"/>
        <v>99.7282453223127</v>
      </c>
      <c r="R29" s="48">
        <f t="shared" si="9"/>
        <v>-193.19500000000698</v>
      </c>
      <c r="S29" s="54">
        <f t="shared" si="9"/>
        <v>-0.733</v>
      </c>
      <c r="T29" s="54">
        <f t="shared" si="9"/>
        <v>-192.4620000000141</v>
      </c>
    </row>
    <row r="30" spans="1:20" s="8" customFormat="1" ht="16.5" customHeight="1">
      <c r="A30" s="47" t="s">
        <v>33</v>
      </c>
      <c r="B30" s="1" t="s">
        <v>61</v>
      </c>
      <c r="C30" s="48">
        <f t="shared" si="5"/>
        <v>55303.774000000005</v>
      </c>
      <c r="D30" s="54">
        <v>22340.258</v>
      </c>
      <c r="E30" s="54">
        <v>32963.516</v>
      </c>
      <c r="F30" s="51">
        <f>G30+H30</f>
        <v>58954.87</v>
      </c>
      <c r="G30" s="55">
        <v>23998</v>
      </c>
      <c r="H30" s="55">
        <v>34956.87</v>
      </c>
      <c r="I30" s="53">
        <f t="shared" si="11"/>
        <v>93.8069645476277</v>
      </c>
      <c r="J30" s="53">
        <f t="shared" si="11"/>
        <v>93.09216601383449</v>
      </c>
      <c r="K30" s="53">
        <f t="shared" si="12"/>
        <v>94.29767596469593</v>
      </c>
      <c r="L30" s="48">
        <f>N30+M30</f>
        <v>51211.258</v>
      </c>
      <c r="M30" s="54">
        <v>20590.016</v>
      </c>
      <c r="N30" s="54">
        <v>30621.242</v>
      </c>
      <c r="O30" s="53">
        <f t="shared" si="8"/>
        <v>107.9914381326075</v>
      </c>
      <c r="P30" s="53">
        <f t="shared" si="8"/>
        <v>108.5004402133539</v>
      </c>
      <c r="Q30" s="53">
        <f t="shared" si="7"/>
        <v>107.64918026512447</v>
      </c>
      <c r="R30" s="48">
        <f t="shared" si="9"/>
        <v>4092.5160000000033</v>
      </c>
      <c r="S30" s="54">
        <f t="shared" si="9"/>
        <v>1750.242000000002</v>
      </c>
      <c r="T30" s="54">
        <f t="shared" si="9"/>
        <v>2342.274000000005</v>
      </c>
    </row>
    <row r="31" spans="1:20" s="8" customFormat="1" ht="24" customHeight="1">
      <c r="A31" s="47" t="s">
        <v>34</v>
      </c>
      <c r="B31" s="1" t="s">
        <v>62</v>
      </c>
      <c r="C31" s="48">
        <f>D31+E31</f>
        <v>-30.392000000000003</v>
      </c>
      <c r="D31" s="54">
        <v>9.317</v>
      </c>
      <c r="E31" s="54">
        <v>-39.709</v>
      </c>
      <c r="F31" s="51">
        <f>G31+H31</f>
        <v>0.105</v>
      </c>
      <c r="G31" s="55">
        <v>0</v>
      </c>
      <c r="H31" s="55">
        <v>0.105</v>
      </c>
      <c r="I31" s="53"/>
      <c r="J31" s="53"/>
      <c r="K31" s="53"/>
      <c r="L31" s="48">
        <f>M31+N31</f>
        <v>81.893</v>
      </c>
      <c r="M31" s="54">
        <v>3.981</v>
      </c>
      <c r="N31" s="54">
        <v>77.912</v>
      </c>
      <c r="O31" s="53">
        <f t="shared" si="8"/>
        <v>-37.11184106089654</v>
      </c>
      <c r="P31" s="53">
        <f t="shared" si="8"/>
        <v>234.0366742024617</v>
      </c>
      <c r="Q31" s="53">
        <f t="shared" si="7"/>
        <v>-50.966474997433</v>
      </c>
      <c r="R31" s="48">
        <f t="shared" si="9"/>
        <v>-112.285</v>
      </c>
      <c r="S31" s="54">
        <f t="shared" si="9"/>
        <v>5.336</v>
      </c>
      <c r="T31" s="54">
        <f t="shared" si="9"/>
        <v>-117.62100000000001</v>
      </c>
    </row>
    <row r="32" spans="1:20" ht="21.75" customHeight="1">
      <c r="A32" s="2" t="s">
        <v>10</v>
      </c>
      <c r="B32" s="3"/>
      <c r="C32" s="59">
        <f>C34+C35+C36+C37+C38+C39+C40</f>
        <v>664085.556</v>
      </c>
      <c r="D32" s="59">
        <f>SUM(D34:D40)+D45</f>
        <v>417933.51599999995</v>
      </c>
      <c r="E32" s="59">
        <f>SUM(E34:E40)</f>
        <v>246373.329</v>
      </c>
      <c r="F32" s="60">
        <f>SUM(F34:F40)+F45</f>
        <v>677708.4979999999</v>
      </c>
      <c r="G32" s="60">
        <f>SUM(G34:G40)+G45</f>
        <v>432194</v>
      </c>
      <c r="H32" s="60">
        <f>H34+H35+H36+H37+H38+H39+H40</f>
        <v>245766.498</v>
      </c>
      <c r="I32" s="61">
        <f t="shared" si="11"/>
        <v>97.98985226831257</v>
      </c>
      <c r="J32" s="61">
        <f t="shared" si="11"/>
        <v>96.70044378219039</v>
      </c>
      <c r="K32" s="61">
        <f t="shared" si="12"/>
        <v>100.24691363751295</v>
      </c>
      <c r="L32" s="59">
        <f>SUM(L34:L40)+L45</f>
        <v>522821.78</v>
      </c>
      <c r="M32" s="59">
        <f>SUM(M34:M40)+M45</f>
        <v>293451.67000000004</v>
      </c>
      <c r="N32" s="59">
        <f>SUM(N34:N40)</f>
        <v>229385.682</v>
      </c>
      <c r="O32" s="61">
        <f>C32/L32*100</f>
        <v>127.01948950940796</v>
      </c>
      <c r="P32" s="61">
        <f>D32/M32*100</f>
        <v>142.41987990731144</v>
      </c>
      <c r="Q32" s="61">
        <f>E32/N32*100</f>
        <v>107.40571375331089</v>
      </c>
      <c r="R32" s="59">
        <f t="shared" si="9"/>
        <v>141263.77599999995</v>
      </c>
      <c r="S32" s="59">
        <f t="shared" si="9"/>
        <v>124481.8459999999</v>
      </c>
      <c r="T32" s="59">
        <f t="shared" si="9"/>
        <v>16987.646999999997</v>
      </c>
    </row>
    <row r="33" spans="1:20" ht="18.75" customHeight="1">
      <c r="A33" s="38" t="s">
        <v>35</v>
      </c>
      <c r="B33" s="4"/>
      <c r="C33" s="40">
        <f>C32-C41</f>
        <v>664021.119</v>
      </c>
      <c r="D33" s="62">
        <f>D32-D41</f>
        <v>417840.20399999997</v>
      </c>
      <c r="E33" s="62">
        <f>E32-E41</f>
        <v>246401.504</v>
      </c>
      <c r="F33" s="41">
        <f>F32-F41</f>
        <v>677708.4979999999</v>
      </c>
      <c r="G33" s="63">
        <f>G32-G41</f>
        <v>432194</v>
      </c>
      <c r="H33" s="63">
        <f>H32</f>
        <v>245766.498</v>
      </c>
      <c r="I33" s="64">
        <f>C33/F33*100</f>
        <v>97.98034419807439</v>
      </c>
      <c r="J33" s="64">
        <f>D33/G33*100</f>
        <v>96.67885347783634</v>
      </c>
      <c r="K33" s="64">
        <f>E33/H33*100</f>
        <v>100.25837777124529</v>
      </c>
      <c r="L33" s="40">
        <f>L32-L41</f>
        <v>518032.922</v>
      </c>
      <c r="M33" s="62">
        <f>M32-M41</f>
        <v>292983.29800000007</v>
      </c>
      <c r="N33" s="62">
        <f>N32-N41</f>
        <v>225065.196</v>
      </c>
      <c r="O33" s="64">
        <f aca="true" t="shared" si="13" ref="O33:Q40">C33/L33*100</f>
        <v>128.18125852626792</v>
      </c>
      <c r="P33" s="64">
        <f t="shared" si="13"/>
        <v>142.6157077390807</v>
      </c>
      <c r="Q33" s="64">
        <f t="shared" si="13"/>
        <v>109.48005661435099</v>
      </c>
      <c r="R33" s="40">
        <f t="shared" si="9"/>
        <v>145988.19699999993</v>
      </c>
      <c r="S33" s="62">
        <f t="shared" si="9"/>
        <v>124856.9059999999</v>
      </c>
      <c r="T33" s="62">
        <f t="shared" si="9"/>
        <v>21336.30799999999</v>
      </c>
    </row>
    <row r="34" spans="1:20" ht="49.5" customHeight="1">
      <c r="A34" s="5" t="s">
        <v>36</v>
      </c>
      <c r="B34" s="1" t="s">
        <v>63</v>
      </c>
      <c r="C34" s="48">
        <f>D34+E34-220.589</f>
        <v>196914.90899999999</v>
      </c>
      <c r="D34" s="54">
        <v>71777.549</v>
      </c>
      <c r="E34" s="54">
        <v>125357.949</v>
      </c>
      <c r="F34" s="51">
        <f>G34+H34-252</f>
        <v>196957.546</v>
      </c>
      <c r="G34" s="55">
        <v>76817</v>
      </c>
      <c r="H34" s="55">
        <v>120392.546</v>
      </c>
      <c r="I34" s="53">
        <f t="shared" si="11"/>
        <v>99.97835218763336</v>
      </c>
      <c r="J34" s="53">
        <f t="shared" si="11"/>
        <v>93.43966700079409</v>
      </c>
      <c r="K34" s="53">
        <f t="shared" si="12"/>
        <v>104.1243442098151</v>
      </c>
      <c r="L34" s="48">
        <f>M34+N34-15.572</f>
        <v>91124.44900000001</v>
      </c>
      <c r="M34" s="54">
        <v>12413.243</v>
      </c>
      <c r="N34" s="54">
        <v>78726.778</v>
      </c>
      <c r="O34" s="53">
        <f t="shared" si="13"/>
        <v>216.09448524621527</v>
      </c>
      <c r="P34" s="53">
        <f t="shared" si="13"/>
        <v>578.2336573931566</v>
      </c>
      <c r="Q34" s="53">
        <f t="shared" si="13"/>
        <v>159.2316517767309</v>
      </c>
      <c r="R34" s="48">
        <f t="shared" si="9"/>
        <v>105790.45999999998</v>
      </c>
      <c r="S34" s="54">
        <f t="shared" si="9"/>
        <v>59364.306</v>
      </c>
      <c r="T34" s="54">
        <f t="shared" si="9"/>
        <v>46631.17099999999</v>
      </c>
    </row>
    <row r="35" spans="1:20" ht="26.25" customHeight="1">
      <c r="A35" s="5" t="s">
        <v>37</v>
      </c>
      <c r="B35" s="1" t="s">
        <v>64</v>
      </c>
      <c r="C35" s="48">
        <f aca="true" t="shared" si="14" ref="C35:C45">D35+E35</f>
        <v>63567.979</v>
      </c>
      <c r="D35" s="54">
        <v>58762.337</v>
      </c>
      <c r="E35" s="54">
        <v>4805.642</v>
      </c>
      <c r="F35" s="51">
        <f aca="true" t="shared" si="15" ref="F35:F44">G35+H35</f>
        <v>59266.03</v>
      </c>
      <c r="G35" s="55">
        <v>55115</v>
      </c>
      <c r="H35" s="55">
        <v>4151.03</v>
      </c>
      <c r="I35" s="53">
        <f t="shared" si="11"/>
        <v>107.25870958456302</v>
      </c>
      <c r="J35" s="53">
        <f t="shared" si="11"/>
        <v>106.61768484078745</v>
      </c>
      <c r="K35" s="53">
        <f t="shared" si="12"/>
        <v>115.76986916500243</v>
      </c>
      <c r="L35" s="48">
        <f>M35+N35</f>
        <v>51911.312999999995</v>
      </c>
      <c r="M35" s="54">
        <v>49033.486</v>
      </c>
      <c r="N35" s="54">
        <v>2877.827</v>
      </c>
      <c r="O35" s="53">
        <f t="shared" si="13"/>
        <v>122.45496275542098</v>
      </c>
      <c r="P35" s="53">
        <f t="shared" si="13"/>
        <v>119.84123869961032</v>
      </c>
      <c r="Q35" s="53">
        <f t="shared" si="13"/>
        <v>166.9885646357477</v>
      </c>
      <c r="R35" s="48">
        <f t="shared" si="9"/>
        <v>11656.666000000005</v>
      </c>
      <c r="S35" s="54">
        <f t="shared" si="9"/>
        <v>9728.851000000002</v>
      </c>
      <c r="T35" s="54">
        <f t="shared" si="9"/>
        <v>1927.8149999999996</v>
      </c>
    </row>
    <row r="36" spans="1:20" ht="37.5" customHeight="1">
      <c r="A36" s="5" t="s">
        <v>38</v>
      </c>
      <c r="B36" s="1" t="s">
        <v>65</v>
      </c>
      <c r="C36" s="48">
        <f>D36+E36</f>
        <v>91894.671</v>
      </c>
      <c r="D36" s="54">
        <v>70971.788</v>
      </c>
      <c r="E36" s="54">
        <v>20922.883</v>
      </c>
      <c r="F36" s="51">
        <f t="shared" si="15"/>
        <v>98123.987</v>
      </c>
      <c r="G36" s="55">
        <v>71097</v>
      </c>
      <c r="H36" s="55">
        <v>27026.987</v>
      </c>
      <c r="I36" s="53">
        <f t="shared" si="11"/>
        <v>93.65158694580971</v>
      </c>
      <c r="J36" s="53">
        <f t="shared" si="11"/>
        <v>99.8238856773141</v>
      </c>
      <c r="K36" s="53">
        <f t="shared" si="12"/>
        <v>77.41478175129177</v>
      </c>
      <c r="L36" s="48">
        <f>M36+N36</f>
        <v>81247.912</v>
      </c>
      <c r="M36" s="54">
        <v>31032.158</v>
      </c>
      <c r="N36" s="54">
        <v>50215.754</v>
      </c>
      <c r="O36" s="53">
        <f t="shared" si="13"/>
        <v>113.10404013828688</v>
      </c>
      <c r="P36" s="53">
        <f t="shared" si="13"/>
        <v>228.70400440729904</v>
      </c>
      <c r="Q36" s="53">
        <f t="shared" si="13"/>
        <v>41.66597398895972</v>
      </c>
      <c r="R36" s="48">
        <f t="shared" si="9"/>
        <v>10646.759000000005</v>
      </c>
      <c r="S36" s="54">
        <f t="shared" si="9"/>
        <v>39939.630000000005</v>
      </c>
      <c r="T36" s="54">
        <f t="shared" si="9"/>
        <v>-29292.871</v>
      </c>
    </row>
    <row r="37" spans="1:20" ht="37.5" customHeight="1">
      <c r="A37" s="5" t="s">
        <v>39</v>
      </c>
      <c r="B37" s="1" t="s">
        <v>66</v>
      </c>
      <c r="C37" s="48">
        <f t="shared" si="14"/>
        <v>69989.432</v>
      </c>
      <c r="D37" s="54">
        <v>1001.406</v>
      </c>
      <c r="E37" s="54">
        <v>68988.026</v>
      </c>
      <c r="F37" s="51">
        <f t="shared" si="15"/>
        <v>69639.921</v>
      </c>
      <c r="G37" s="55">
        <v>203</v>
      </c>
      <c r="H37" s="55">
        <v>69436.921</v>
      </c>
      <c r="I37" s="53">
        <f t="shared" si="11"/>
        <v>100.5018831081098</v>
      </c>
      <c r="J37" s="53">
        <f t="shared" si="11"/>
        <v>493.3034482758621</v>
      </c>
      <c r="K37" s="53">
        <f t="shared" si="12"/>
        <v>99.35352116203424</v>
      </c>
      <c r="L37" s="48">
        <f>M37+N37</f>
        <v>94121.437</v>
      </c>
      <c r="M37" s="54">
        <v>37521.712</v>
      </c>
      <c r="N37" s="54">
        <v>56599.725</v>
      </c>
      <c r="O37" s="53">
        <f t="shared" si="13"/>
        <v>74.36077713093138</v>
      </c>
      <c r="P37" s="53">
        <f t="shared" si="13"/>
        <v>2.668870759415242</v>
      </c>
      <c r="Q37" s="53">
        <f t="shared" si="13"/>
        <v>121.88756394134424</v>
      </c>
      <c r="R37" s="48">
        <f t="shared" si="9"/>
        <v>-24132.005000000005</v>
      </c>
      <c r="S37" s="54">
        <f t="shared" si="9"/>
        <v>-36520.306</v>
      </c>
      <c r="T37" s="54">
        <f t="shared" si="9"/>
        <v>12388.301</v>
      </c>
    </row>
    <row r="38" spans="1:20" ht="22.5">
      <c r="A38" s="5" t="s">
        <v>40</v>
      </c>
      <c r="B38" s="1" t="s">
        <v>67</v>
      </c>
      <c r="C38" s="48">
        <f t="shared" si="14"/>
        <v>108.418</v>
      </c>
      <c r="D38" s="54">
        <v>108.418</v>
      </c>
      <c r="E38" s="54">
        <v>0</v>
      </c>
      <c r="F38" s="51">
        <f t="shared" si="15"/>
        <v>123</v>
      </c>
      <c r="G38" s="55">
        <v>123</v>
      </c>
      <c r="H38" s="55"/>
      <c r="I38" s="53">
        <f t="shared" si="11"/>
        <v>88.14471544715448</v>
      </c>
      <c r="J38" s="53">
        <f t="shared" si="11"/>
        <v>88.14471544715448</v>
      </c>
      <c r="K38" s="53"/>
      <c r="L38" s="48">
        <f>M38+N38</f>
        <v>142.969</v>
      </c>
      <c r="M38" s="54">
        <v>142.969</v>
      </c>
      <c r="N38" s="54">
        <v>0</v>
      </c>
      <c r="O38" s="53">
        <f t="shared" si="13"/>
        <v>75.83322258671461</v>
      </c>
      <c r="P38" s="53">
        <f t="shared" si="13"/>
        <v>75.83322258671461</v>
      </c>
      <c r="Q38" s="53"/>
      <c r="R38" s="48">
        <f aca="true" t="shared" si="16" ref="R38:T46">C38-L38</f>
        <v>-34.55099999999999</v>
      </c>
      <c r="S38" s="54">
        <f t="shared" si="16"/>
        <v>-34.55099999999999</v>
      </c>
      <c r="T38" s="54">
        <f t="shared" si="16"/>
        <v>0</v>
      </c>
    </row>
    <row r="39" spans="1:20" s="12" customFormat="1" ht="14.25" customHeight="1">
      <c r="A39" s="5" t="s">
        <v>41</v>
      </c>
      <c r="B39" s="1" t="s">
        <v>68</v>
      </c>
      <c r="C39" s="48">
        <f t="shared" si="14"/>
        <v>239259.486</v>
      </c>
      <c r="D39" s="54">
        <v>215092.555</v>
      </c>
      <c r="E39" s="54">
        <v>24166.931</v>
      </c>
      <c r="F39" s="51">
        <f t="shared" si="15"/>
        <v>251863.582</v>
      </c>
      <c r="G39" s="55">
        <v>228713</v>
      </c>
      <c r="H39" s="55">
        <v>23150.582</v>
      </c>
      <c r="I39" s="53">
        <f t="shared" si="11"/>
        <v>94.99566555040896</v>
      </c>
      <c r="J39" s="53">
        <f>D39/G39*100</f>
        <v>94.04474384927835</v>
      </c>
      <c r="K39" s="53">
        <f t="shared" si="12"/>
        <v>104.39016608740117</v>
      </c>
      <c r="L39" s="48">
        <f>M39+N39</f>
        <v>196932.448</v>
      </c>
      <c r="M39" s="54">
        <v>162840.668</v>
      </c>
      <c r="N39" s="54">
        <v>34091.78</v>
      </c>
      <c r="O39" s="53">
        <f t="shared" si="13"/>
        <v>121.49317617785364</v>
      </c>
      <c r="P39" s="53">
        <f t="shared" si="13"/>
        <v>132.08773805816122</v>
      </c>
      <c r="Q39" s="53">
        <f t="shared" si="13"/>
        <v>70.88785331830724</v>
      </c>
      <c r="R39" s="48">
        <f t="shared" si="16"/>
        <v>42327.038</v>
      </c>
      <c r="S39" s="54">
        <f t="shared" si="16"/>
        <v>52251.88699999999</v>
      </c>
      <c r="T39" s="54">
        <f t="shared" si="16"/>
        <v>-9924.848999999998</v>
      </c>
    </row>
    <row r="40" spans="1:20" s="12" customFormat="1" ht="15.75">
      <c r="A40" s="5" t="s">
        <v>25</v>
      </c>
      <c r="B40" s="1" t="s">
        <v>69</v>
      </c>
      <c r="C40" s="48">
        <f>C41+C42+C43+C44</f>
        <v>2350.6609999999996</v>
      </c>
      <c r="D40" s="65">
        <f>D41+D42+D43+D44</f>
        <v>219.463</v>
      </c>
      <c r="E40" s="65">
        <f>E41+E42+E43+E44</f>
        <v>2131.8979999999997</v>
      </c>
      <c r="F40" s="51">
        <f t="shared" si="15"/>
        <v>1734.432</v>
      </c>
      <c r="G40" s="55">
        <f>G41+G42+G43+G44</f>
        <v>126</v>
      </c>
      <c r="H40" s="55">
        <f>H41+H42+H43+H44</f>
        <v>1608.432</v>
      </c>
      <c r="I40" s="53">
        <f t="shared" si="11"/>
        <v>135.52915305990663</v>
      </c>
      <c r="J40" s="53"/>
      <c r="K40" s="53">
        <f t="shared" si="12"/>
        <v>132.54511225839823</v>
      </c>
      <c r="L40" s="48">
        <f>L41+L42+L43</f>
        <v>7341.252</v>
      </c>
      <c r="M40" s="66">
        <f>M41+M42+M43</f>
        <v>467.434</v>
      </c>
      <c r="N40" s="48">
        <f>N41+N42+N43</f>
        <v>6873.818</v>
      </c>
      <c r="O40" s="53">
        <f t="shared" si="13"/>
        <v>32.01989251969554</v>
      </c>
      <c r="P40" s="53">
        <f t="shared" si="13"/>
        <v>46.95058553720953</v>
      </c>
      <c r="Q40" s="53">
        <f t="shared" si="13"/>
        <v>31.014757737257515</v>
      </c>
      <c r="R40" s="48">
        <f t="shared" si="16"/>
        <v>-4990.591</v>
      </c>
      <c r="S40" s="54">
        <f t="shared" si="16"/>
        <v>-247.97100000000003</v>
      </c>
      <c r="T40" s="54">
        <f t="shared" si="16"/>
        <v>-4741.92</v>
      </c>
    </row>
    <row r="41" spans="1:20" s="12" customFormat="1" ht="15" customHeight="1">
      <c r="A41" s="67" t="s">
        <v>42</v>
      </c>
      <c r="B41" s="6" t="s">
        <v>70</v>
      </c>
      <c r="C41" s="68">
        <f>D41+E41-0.7</f>
        <v>64.437</v>
      </c>
      <c r="D41" s="68">
        <v>93.312</v>
      </c>
      <c r="E41" s="68">
        <v>-28.175</v>
      </c>
      <c r="F41" s="69">
        <f t="shared" si="15"/>
        <v>0</v>
      </c>
      <c r="G41" s="70">
        <v>0</v>
      </c>
      <c r="H41" s="70"/>
      <c r="I41" s="71"/>
      <c r="J41" s="71"/>
      <c r="K41" s="71"/>
      <c r="L41" s="68">
        <f>M41+N41</f>
        <v>4788.858</v>
      </c>
      <c r="M41" s="72">
        <v>468.372</v>
      </c>
      <c r="N41" s="73">
        <v>4320.486</v>
      </c>
      <c r="O41" s="71">
        <f aca="true" t="shared" si="17" ref="O41:Q42">C41/L40*100</f>
        <v>0.8777385655743734</v>
      </c>
      <c r="P41" s="71">
        <f t="shared" si="17"/>
        <v>19.96260434628204</v>
      </c>
      <c r="Q41" s="71">
        <f t="shared" si="17"/>
        <v>-0.40988865285638926</v>
      </c>
      <c r="R41" s="68">
        <f t="shared" si="16"/>
        <v>-4724.421</v>
      </c>
      <c r="S41" s="72">
        <f t="shared" si="16"/>
        <v>-375.06</v>
      </c>
      <c r="T41" s="73">
        <f t="shared" si="16"/>
        <v>-4348.661</v>
      </c>
    </row>
    <row r="42" spans="1:20" s="12" customFormat="1" ht="15" customHeight="1">
      <c r="A42" s="67" t="s">
        <v>26</v>
      </c>
      <c r="B42" s="6" t="s">
        <v>71</v>
      </c>
      <c r="C42" s="68">
        <f>D42+E42</f>
        <v>2199.4869999999996</v>
      </c>
      <c r="D42" s="68">
        <v>126.151</v>
      </c>
      <c r="E42" s="68">
        <v>2073.336</v>
      </c>
      <c r="F42" s="69">
        <f t="shared" si="15"/>
        <v>1551.74</v>
      </c>
      <c r="G42" s="70">
        <v>126</v>
      </c>
      <c r="H42" s="70">
        <v>1425.74</v>
      </c>
      <c r="I42" s="71">
        <f t="shared" si="11"/>
        <v>141.7432688465851</v>
      </c>
      <c r="J42" s="71"/>
      <c r="K42" s="71">
        <f t="shared" si="12"/>
        <v>145.42174590037453</v>
      </c>
      <c r="L42" s="68">
        <f>M42+N42</f>
        <v>2455.491</v>
      </c>
      <c r="M42" s="73">
        <v>-0.938</v>
      </c>
      <c r="N42" s="73">
        <v>2456.429</v>
      </c>
      <c r="O42" s="71">
        <f t="shared" si="17"/>
        <v>45.929259126079735</v>
      </c>
      <c r="P42" s="71">
        <f t="shared" si="17"/>
        <v>26.933932856789045</v>
      </c>
      <c r="Q42" s="71">
        <f t="shared" si="17"/>
        <v>47.98849018374322</v>
      </c>
      <c r="R42" s="68">
        <f t="shared" si="16"/>
        <v>-256.00400000000036</v>
      </c>
      <c r="S42" s="72">
        <f t="shared" si="16"/>
        <v>127.089</v>
      </c>
      <c r="T42" s="73">
        <f t="shared" si="16"/>
        <v>-383.0930000000003</v>
      </c>
    </row>
    <row r="43" spans="1:20" s="12" customFormat="1" ht="15" customHeight="1">
      <c r="A43" s="74" t="s">
        <v>43</v>
      </c>
      <c r="B43" s="6" t="s">
        <v>72</v>
      </c>
      <c r="C43" s="73">
        <f>D43+E43</f>
        <v>86.737</v>
      </c>
      <c r="D43" s="68">
        <v>0</v>
      </c>
      <c r="E43" s="68">
        <v>86.737</v>
      </c>
      <c r="F43" s="69">
        <f t="shared" si="15"/>
        <v>182.692</v>
      </c>
      <c r="G43" s="70">
        <v>0</v>
      </c>
      <c r="H43" s="70">
        <v>182.692</v>
      </c>
      <c r="I43" s="71">
        <f t="shared" si="11"/>
        <v>47.47717469839949</v>
      </c>
      <c r="J43" s="71"/>
      <c r="K43" s="71">
        <f t="shared" si="12"/>
        <v>47.47717469839949</v>
      </c>
      <c r="L43" s="73">
        <f>M43+N43</f>
        <v>96.903</v>
      </c>
      <c r="M43" s="73">
        <v>0</v>
      </c>
      <c r="N43" s="73">
        <v>96.903</v>
      </c>
      <c r="O43" s="71">
        <f>C43/L42*100</f>
        <v>3.5323688826389503</v>
      </c>
      <c r="P43" s="71"/>
      <c r="Q43" s="71">
        <f>E43/N42*100</f>
        <v>3.5310200294818204</v>
      </c>
      <c r="R43" s="68">
        <f t="shared" si="16"/>
        <v>-10.166000000000011</v>
      </c>
      <c r="S43" s="72">
        <f t="shared" si="16"/>
        <v>0</v>
      </c>
      <c r="T43" s="73">
        <f t="shared" si="16"/>
        <v>-10.166000000000011</v>
      </c>
    </row>
    <row r="44" spans="1:20" s="12" customFormat="1" ht="15" customHeight="1">
      <c r="A44" s="74" t="s">
        <v>81</v>
      </c>
      <c r="B44" s="6" t="s">
        <v>82</v>
      </c>
      <c r="C44" s="73">
        <f>D44+E44</f>
        <v>0</v>
      </c>
      <c r="D44" s="68"/>
      <c r="E44" s="68"/>
      <c r="F44" s="69">
        <f t="shared" si="15"/>
        <v>0</v>
      </c>
      <c r="G44" s="70">
        <v>0</v>
      </c>
      <c r="H44" s="70"/>
      <c r="I44" s="71"/>
      <c r="J44" s="71"/>
      <c r="K44" s="71"/>
      <c r="L44" s="73"/>
      <c r="M44" s="73"/>
      <c r="N44" s="73"/>
      <c r="O44" s="71"/>
      <c r="P44" s="71"/>
      <c r="Q44" s="71"/>
      <c r="R44" s="68">
        <f t="shared" si="16"/>
        <v>0</v>
      </c>
      <c r="S44" s="72">
        <f t="shared" si="16"/>
        <v>0</v>
      </c>
      <c r="T44" s="73">
        <f t="shared" si="16"/>
        <v>0</v>
      </c>
    </row>
    <row r="45" spans="1:20" ht="21" customHeight="1" hidden="1">
      <c r="A45" s="75" t="s">
        <v>44</v>
      </c>
      <c r="B45" s="7" t="s">
        <v>73</v>
      </c>
      <c r="C45" s="48">
        <f t="shared" si="14"/>
        <v>0</v>
      </c>
      <c r="D45" s="54">
        <v>0</v>
      </c>
      <c r="E45" s="54"/>
      <c r="F45" s="51"/>
      <c r="G45" s="55">
        <v>0</v>
      </c>
      <c r="H45" s="76"/>
      <c r="I45" s="77"/>
      <c r="J45" s="77"/>
      <c r="K45" s="53"/>
      <c r="L45" s="48">
        <f>M45+N45</f>
        <v>0</v>
      </c>
      <c r="M45" s="54">
        <v>0</v>
      </c>
      <c r="N45" s="54"/>
      <c r="O45" s="77"/>
      <c r="P45" s="77"/>
      <c r="Q45" s="77"/>
      <c r="R45" s="48">
        <f t="shared" si="16"/>
        <v>0</v>
      </c>
      <c r="S45" s="54">
        <f t="shared" si="16"/>
        <v>0</v>
      </c>
      <c r="T45" s="54">
        <f t="shared" si="16"/>
        <v>0</v>
      </c>
    </row>
    <row r="46" spans="1:20" s="13" customFormat="1" ht="22.5">
      <c r="A46" s="5" t="s">
        <v>45</v>
      </c>
      <c r="B46" s="1" t="s">
        <v>74</v>
      </c>
      <c r="C46" s="48">
        <f>D46+E46</f>
        <v>12799.694</v>
      </c>
      <c r="D46" s="54">
        <v>8664.8</v>
      </c>
      <c r="E46" s="54">
        <v>4134.894</v>
      </c>
      <c r="F46" s="51">
        <f>G46+H46</f>
        <v>13432.944</v>
      </c>
      <c r="G46" s="55">
        <v>9389.8</v>
      </c>
      <c r="H46" s="55">
        <v>4043.144</v>
      </c>
      <c r="I46" s="53">
        <f>C46/F46*100</f>
        <v>95.28584352022908</v>
      </c>
      <c r="J46" s="53">
        <f>D46/G46*100</f>
        <v>92.27885577967582</v>
      </c>
      <c r="K46" s="53"/>
      <c r="L46" s="48">
        <f>M46+N46</f>
        <v>9567.555</v>
      </c>
      <c r="M46" s="54">
        <v>5900</v>
      </c>
      <c r="N46" s="54">
        <v>3667.555</v>
      </c>
      <c r="O46" s="53">
        <f>C46/L46*100</f>
        <v>133.78228816035025</v>
      </c>
      <c r="P46" s="53">
        <f>D46/M46*100</f>
        <v>146.8610169491525</v>
      </c>
      <c r="Q46" s="53">
        <f>E46/N46*100</f>
        <v>112.74252192536991</v>
      </c>
      <c r="R46" s="48">
        <f t="shared" si="16"/>
        <v>3232.138999999999</v>
      </c>
      <c r="S46" s="54">
        <f t="shared" si="16"/>
        <v>2764.7999999999993</v>
      </c>
      <c r="T46" s="54">
        <f t="shared" si="16"/>
        <v>467.3390000000004</v>
      </c>
    </row>
    <row r="47" spans="1:14" s="13" customFormat="1" ht="15" customHeight="1">
      <c r="A47" s="19"/>
      <c r="B47" s="19"/>
      <c r="C47" s="14"/>
      <c r="D47" s="14"/>
      <c r="E47" s="14"/>
      <c r="F47" s="15"/>
      <c r="G47" s="15"/>
      <c r="H47" s="16"/>
      <c r="L47" s="14"/>
      <c r="M47" s="14"/>
      <c r="N47" s="14"/>
    </row>
    <row r="48" spans="1:14" s="13" customFormat="1" ht="15">
      <c r="A48" s="19"/>
      <c r="B48" s="19"/>
      <c r="C48" s="14"/>
      <c r="D48" s="14"/>
      <c r="E48" s="14"/>
      <c r="F48" s="15"/>
      <c r="G48" s="15"/>
      <c r="H48" s="16"/>
      <c r="L48" s="14"/>
      <c r="M48" s="14"/>
      <c r="N48" s="14"/>
    </row>
    <row r="49" spans="1:14" s="13" customFormat="1" ht="15">
      <c r="A49" s="19"/>
      <c r="B49" s="19"/>
      <c r="C49" s="14"/>
      <c r="D49" s="14"/>
      <c r="E49" s="14"/>
      <c r="F49" s="15"/>
      <c r="G49" s="15"/>
      <c r="H49" s="16"/>
      <c r="L49" s="14"/>
      <c r="M49" s="14"/>
      <c r="N49" s="14"/>
    </row>
    <row r="50" spans="1:14" s="13" customFormat="1" ht="15">
      <c r="A50" s="19"/>
      <c r="B50" s="19"/>
      <c r="C50" s="14"/>
      <c r="D50" s="14"/>
      <c r="E50" s="14"/>
      <c r="F50" s="15"/>
      <c r="G50" s="15"/>
      <c r="H50" s="16"/>
      <c r="L50" s="14"/>
      <c r="M50" s="14"/>
      <c r="N50" s="14"/>
    </row>
    <row r="51" spans="1:14" s="13" customFormat="1" ht="15">
      <c r="A51" s="19"/>
      <c r="B51" s="19"/>
      <c r="C51" s="14"/>
      <c r="D51" s="14"/>
      <c r="E51" s="14"/>
      <c r="F51" s="15"/>
      <c r="G51" s="15"/>
      <c r="H51" s="16"/>
      <c r="L51" s="14"/>
      <c r="M51" s="14"/>
      <c r="N51" s="14"/>
    </row>
    <row r="52" spans="1:14" s="13" customFormat="1" ht="15">
      <c r="A52" s="19"/>
      <c r="B52" s="19"/>
      <c r="C52" s="14"/>
      <c r="D52" s="14"/>
      <c r="E52" s="14"/>
      <c r="F52" s="15"/>
      <c r="G52" s="15"/>
      <c r="H52" s="16"/>
      <c r="L52" s="14"/>
      <c r="M52" s="14"/>
      <c r="N52" s="14"/>
    </row>
    <row r="53" spans="1:14" s="13" customFormat="1" ht="15">
      <c r="A53" s="19"/>
      <c r="B53" s="19"/>
      <c r="C53" s="14"/>
      <c r="D53" s="14"/>
      <c r="E53" s="14"/>
      <c r="F53" s="15"/>
      <c r="G53" s="15"/>
      <c r="H53" s="16"/>
      <c r="L53" s="14"/>
      <c r="M53" s="14"/>
      <c r="N53" s="14"/>
    </row>
    <row r="54" spans="1:14" s="13" customFormat="1" ht="15">
      <c r="A54" s="19"/>
      <c r="B54" s="19"/>
      <c r="C54" s="14"/>
      <c r="D54" s="14"/>
      <c r="E54" s="14"/>
      <c r="F54" s="15"/>
      <c r="G54" s="15"/>
      <c r="H54" s="16"/>
      <c r="L54" s="14"/>
      <c r="M54" s="14"/>
      <c r="N54" s="14"/>
    </row>
    <row r="55" spans="1:14" s="13" customFormat="1" ht="15">
      <c r="A55" s="19"/>
      <c r="B55" s="19"/>
      <c r="C55" s="14"/>
      <c r="D55" s="14"/>
      <c r="E55" s="14"/>
      <c r="F55" s="15"/>
      <c r="G55" s="15"/>
      <c r="H55" s="16"/>
      <c r="L55" s="14"/>
      <c r="M55" s="14"/>
      <c r="N55" s="14"/>
    </row>
    <row r="56" spans="1:14" s="13" customFormat="1" ht="15">
      <c r="A56" s="19"/>
      <c r="B56" s="19"/>
      <c r="C56" s="14"/>
      <c r="D56" s="14"/>
      <c r="E56" s="14"/>
      <c r="F56" s="15"/>
      <c r="G56" s="15"/>
      <c r="H56" s="16"/>
      <c r="L56" s="14"/>
      <c r="M56" s="14"/>
      <c r="N56" s="14"/>
    </row>
    <row r="57" spans="1:14" s="13" customFormat="1" ht="15">
      <c r="A57" s="19"/>
      <c r="B57" s="19"/>
      <c r="C57" s="14"/>
      <c r="D57" s="14"/>
      <c r="E57" s="14"/>
      <c r="F57" s="15"/>
      <c r="G57" s="15"/>
      <c r="H57" s="16"/>
      <c r="L57" s="14"/>
      <c r="M57" s="14"/>
      <c r="N57" s="14"/>
    </row>
    <row r="58" spans="1:14" s="13" customFormat="1" ht="15">
      <c r="A58" s="19"/>
      <c r="B58" s="19"/>
      <c r="C58" s="14"/>
      <c r="D58" s="14"/>
      <c r="E58" s="14"/>
      <c r="F58" s="15"/>
      <c r="G58" s="15"/>
      <c r="H58" s="16"/>
      <c r="L58" s="14"/>
      <c r="M58" s="14"/>
      <c r="N58" s="14"/>
    </row>
    <row r="59" spans="1:14" s="13" customFormat="1" ht="15">
      <c r="A59" s="19"/>
      <c r="B59" s="19"/>
      <c r="C59" s="14"/>
      <c r="D59" s="14"/>
      <c r="E59" s="14"/>
      <c r="F59" s="15"/>
      <c r="G59" s="15"/>
      <c r="H59" s="16"/>
      <c r="L59" s="14"/>
      <c r="M59" s="14"/>
      <c r="N59" s="14"/>
    </row>
    <row r="60" spans="1:14" s="13" customFormat="1" ht="15">
      <c r="A60" s="19"/>
      <c r="B60" s="19"/>
      <c r="C60" s="14"/>
      <c r="D60" s="14"/>
      <c r="E60" s="14"/>
      <c r="F60" s="15"/>
      <c r="G60" s="15"/>
      <c r="H60" s="16"/>
      <c r="L60" s="14"/>
      <c r="M60" s="14"/>
      <c r="N60" s="14"/>
    </row>
    <row r="61" spans="1:14" s="13" customFormat="1" ht="15">
      <c r="A61" s="19"/>
      <c r="B61" s="19"/>
      <c r="C61" s="14"/>
      <c r="D61" s="14"/>
      <c r="E61" s="14"/>
      <c r="F61" s="15"/>
      <c r="G61" s="15"/>
      <c r="H61" s="16"/>
      <c r="L61" s="14"/>
      <c r="M61" s="14"/>
      <c r="N61" s="14"/>
    </row>
    <row r="62" spans="1:14" s="13" customFormat="1" ht="15">
      <c r="A62" s="19"/>
      <c r="B62" s="19"/>
      <c r="C62" s="14"/>
      <c r="D62" s="14"/>
      <c r="E62" s="14"/>
      <c r="F62" s="15"/>
      <c r="G62" s="15"/>
      <c r="H62" s="16"/>
      <c r="L62" s="14"/>
      <c r="M62" s="14"/>
      <c r="N62" s="14"/>
    </row>
    <row r="63" spans="1:14" s="13" customFormat="1" ht="15">
      <c r="A63" s="19"/>
      <c r="B63" s="19"/>
      <c r="C63" s="14"/>
      <c r="D63" s="14"/>
      <c r="E63" s="14"/>
      <c r="F63" s="15"/>
      <c r="G63" s="15"/>
      <c r="H63" s="16"/>
      <c r="L63" s="14"/>
      <c r="M63" s="14"/>
      <c r="N63" s="14"/>
    </row>
    <row r="64" spans="1:14" s="13" customFormat="1" ht="15">
      <c r="A64" s="19"/>
      <c r="B64" s="19"/>
      <c r="C64" s="14"/>
      <c r="D64" s="14"/>
      <c r="E64" s="14"/>
      <c r="F64" s="15"/>
      <c r="G64" s="15"/>
      <c r="H64" s="16"/>
      <c r="L64" s="14"/>
      <c r="M64" s="14"/>
      <c r="N64" s="14"/>
    </row>
    <row r="65" spans="1:14" s="13" customFormat="1" ht="15">
      <c r="A65" s="19"/>
      <c r="B65" s="19"/>
      <c r="C65" s="14"/>
      <c r="D65" s="14"/>
      <c r="E65" s="14"/>
      <c r="F65" s="15"/>
      <c r="G65" s="15"/>
      <c r="H65" s="16"/>
      <c r="L65" s="14"/>
      <c r="M65" s="14"/>
      <c r="N65" s="14"/>
    </row>
    <row r="66" spans="1:14" s="13" customFormat="1" ht="15">
      <c r="A66" s="19"/>
      <c r="B66" s="19"/>
      <c r="C66" s="14"/>
      <c r="D66" s="14"/>
      <c r="E66" s="14"/>
      <c r="F66" s="15"/>
      <c r="G66" s="15"/>
      <c r="H66" s="16"/>
      <c r="L66" s="14"/>
      <c r="M66" s="14"/>
      <c r="N66" s="14"/>
    </row>
    <row r="67" spans="1:14" s="13" customFormat="1" ht="15">
      <c r="A67" s="19"/>
      <c r="B67" s="19"/>
      <c r="C67" s="14"/>
      <c r="D67" s="14"/>
      <c r="E67" s="14"/>
      <c r="F67" s="15"/>
      <c r="G67" s="15"/>
      <c r="H67" s="16"/>
      <c r="L67" s="14"/>
      <c r="M67" s="14"/>
      <c r="N67" s="14"/>
    </row>
    <row r="68" spans="1:14" s="13" customFormat="1" ht="15">
      <c r="A68" s="19"/>
      <c r="B68" s="19"/>
      <c r="C68" s="14"/>
      <c r="D68" s="14"/>
      <c r="E68" s="14"/>
      <c r="F68" s="15"/>
      <c r="G68" s="15"/>
      <c r="H68" s="16"/>
      <c r="L68" s="14"/>
      <c r="M68" s="14"/>
      <c r="N68" s="14"/>
    </row>
    <row r="69" spans="1:14" s="13" customFormat="1" ht="15">
      <c r="A69" s="19"/>
      <c r="B69" s="19"/>
      <c r="C69" s="14"/>
      <c r="D69" s="14"/>
      <c r="E69" s="14"/>
      <c r="F69" s="15"/>
      <c r="G69" s="15"/>
      <c r="H69" s="16"/>
      <c r="L69" s="14"/>
      <c r="M69" s="14"/>
      <c r="N69" s="14"/>
    </row>
    <row r="70" spans="1:14" s="13" customFormat="1" ht="15">
      <c r="A70" s="19"/>
      <c r="B70" s="19"/>
      <c r="C70" s="14"/>
      <c r="D70" s="14"/>
      <c r="E70" s="14"/>
      <c r="F70" s="15"/>
      <c r="G70" s="15"/>
      <c r="H70" s="16"/>
      <c r="L70" s="14"/>
      <c r="M70" s="14"/>
      <c r="N70" s="14"/>
    </row>
    <row r="71" spans="1:14" s="13" customFormat="1" ht="15">
      <c r="A71" s="19"/>
      <c r="B71" s="19"/>
      <c r="C71" s="14"/>
      <c r="D71" s="14"/>
      <c r="E71" s="14"/>
      <c r="F71" s="15"/>
      <c r="G71" s="15"/>
      <c r="H71" s="16"/>
      <c r="L71" s="14"/>
      <c r="M71" s="14"/>
      <c r="N71" s="14"/>
    </row>
    <row r="72" spans="1:14" s="13" customFormat="1" ht="15">
      <c r="A72" s="19"/>
      <c r="B72" s="19"/>
      <c r="C72" s="14"/>
      <c r="D72" s="14"/>
      <c r="E72" s="14"/>
      <c r="F72" s="15"/>
      <c r="G72" s="15"/>
      <c r="H72" s="16"/>
      <c r="L72" s="14"/>
      <c r="M72" s="14"/>
      <c r="N72" s="14"/>
    </row>
    <row r="73" spans="1:14" s="13" customFormat="1" ht="15">
      <c r="A73" s="19"/>
      <c r="B73" s="19"/>
      <c r="C73" s="14"/>
      <c r="D73" s="14"/>
      <c r="E73" s="14"/>
      <c r="F73" s="15"/>
      <c r="G73" s="15"/>
      <c r="H73" s="16"/>
      <c r="L73" s="14"/>
      <c r="M73" s="14"/>
      <c r="N73" s="14"/>
    </row>
    <row r="74" spans="1:14" s="13" customFormat="1" ht="15">
      <c r="A74" s="19"/>
      <c r="B74" s="19"/>
      <c r="C74" s="14"/>
      <c r="D74" s="14"/>
      <c r="E74" s="14"/>
      <c r="F74" s="15"/>
      <c r="G74" s="15"/>
      <c r="H74" s="16"/>
      <c r="L74" s="14"/>
      <c r="M74" s="14"/>
      <c r="N74" s="14"/>
    </row>
    <row r="75" spans="1:14" s="13" customFormat="1" ht="15">
      <c r="A75" s="19"/>
      <c r="B75" s="19"/>
      <c r="C75" s="14"/>
      <c r="D75" s="14"/>
      <c r="E75" s="14"/>
      <c r="F75" s="15"/>
      <c r="G75" s="15"/>
      <c r="H75" s="16"/>
      <c r="L75" s="14"/>
      <c r="M75" s="14"/>
      <c r="N75" s="14"/>
    </row>
    <row r="76" spans="1:14" s="13" customFormat="1" ht="15">
      <c r="A76" s="19"/>
      <c r="B76" s="19"/>
      <c r="C76" s="14"/>
      <c r="D76" s="14"/>
      <c r="E76" s="14"/>
      <c r="F76" s="15"/>
      <c r="G76" s="15"/>
      <c r="H76" s="16"/>
      <c r="L76" s="14"/>
      <c r="M76" s="14"/>
      <c r="N76" s="14"/>
    </row>
    <row r="77" spans="1:14" s="13" customFormat="1" ht="15">
      <c r="A77" s="19"/>
      <c r="B77" s="19"/>
      <c r="C77" s="14"/>
      <c r="D77" s="14"/>
      <c r="E77" s="14"/>
      <c r="F77" s="15"/>
      <c r="G77" s="15"/>
      <c r="H77" s="16"/>
      <c r="L77" s="14"/>
      <c r="M77" s="14"/>
      <c r="N77" s="14"/>
    </row>
    <row r="78" spans="1:14" s="13" customFormat="1" ht="15">
      <c r="A78" s="19"/>
      <c r="B78" s="19"/>
      <c r="C78" s="14"/>
      <c r="D78" s="14"/>
      <c r="E78" s="14"/>
      <c r="F78" s="15"/>
      <c r="G78" s="15"/>
      <c r="H78" s="16"/>
      <c r="L78" s="14"/>
      <c r="M78" s="14"/>
      <c r="N78" s="14"/>
    </row>
    <row r="79" spans="1:14" s="13" customFormat="1" ht="15">
      <c r="A79" s="19"/>
      <c r="B79" s="19"/>
      <c r="C79" s="14"/>
      <c r="D79" s="14"/>
      <c r="E79" s="14"/>
      <c r="F79" s="15"/>
      <c r="G79" s="15"/>
      <c r="H79" s="16"/>
      <c r="L79" s="14"/>
      <c r="M79" s="14"/>
      <c r="N79" s="14"/>
    </row>
    <row r="80" spans="1:14" s="13" customFormat="1" ht="15">
      <c r="A80" s="19"/>
      <c r="B80" s="19"/>
      <c r="C80" s="14"/>
      <c r="D80" s="14"/>
      <c r="E80" s="14"/>
      <c r="F80" s="15"/>
      <c r="G80" s="15"/>
      <c r="H80" s="16"/>
      <c r="L80" s="14"/>
      <c r="M80" s="14"/>
      <c r="N80" s="14"/>
    </row>
    <row r="81" spans="1:14" s="13" customFormat="1" ht="15">
      <c r="A81" s="19"/>
      <c r="B81" s="19"/>
      <c r="C81" s="14"/>
      <c r="D81" s="14"/>
      <c r="E81" s="14"/>
      <c r="F81" s="15"/>
      <c r="G81" s="15"/>
      <c r="H81" s="16"/>
      <c r="L81" s="14"/>
      <c r="M81" s="14"/>
      <c r="N81" s="14"/>
    </row>
    <row r="82" spans="1:14" s="13" customFormat="1" ht="15">
      <c r="A82" s="19"/>
      <c r="B82" s="19"/>
      <c r="C82" s="14"/>
      <c r="D82" s="14"/>
      <c r="E82" s="14"/>
      <c r="F82" s="15"/>
      <c r="G82" s="15"/>
      <c r="H82" s="16"/>
      <c r="L82" s="14"/>
      <c r="M82" s="14"/>
      <c r="N82" s="14"/>
    </row>
    <row r="83" spans="1:14" s="13" customFormat="1" ht="15">
      <c r="A83" s="19"/>
      <c r="B83" s="19"/>
      <c r="C83" s="14"/>
      <c r="D83" s="14"/>
      <c r="E83" s="14"/>
      <c r="F83" s="15"/>
      <c r="G83" s="15"/>
      <c r="H83" s="16"/>
      <c r="L83" s="14"/>
      <c r="M83" s="14"/>
      <c r="N83" s="14"/>
    </row>
    <row r="84" spans="1:14" s="13" customFormat="1" ht="15">
      <c r="A84" s="19"/>
      <c r="B84" s="19"/>
      <c r="C84" s="14"/>
      <c r="D84" s="14"/>
      <c r="E84" s="14"/>
      <c r="F84" s="15"/>
      <c r="G84" s="15"/>
      <c r="H84" s="16"/>
      <c r="L84" s="14"/>
      <c r="M84" s="14"/>
      <c r="N84" s="14"/>
    </row>
    <row r="85" spans="1:14" s="13" customFormat="1" ht="15">
      <c r="A85" s="19"/>
      <c r="B85" s="19"/>
      <c r="C85" s="14"/>
      <c r="D85" s="14"/>
      <c r="E85" s="14"/>
      <c r="F85" s="15"/>
      <c r="G85" s="15"/>
      <c r="H85" s="16"/>
      <c r="L85" s="14"/>
      <c r="M85" s="14"/>
      <c r="N85" s="14"/>
    </row>
    <row r="86" spans="1:14" s="13" customFormat="1" ht="15">
      <c r="A86" s="19"/>
      <c r="B86" s="19"/>
      <c r="C86" s="14"/>
      <c r="D86" s="14"/>
      <c r="E86" s="14"/>
      <c r="F86" s="15"/>
      <c r="G86" s="15"/>
      <c r="H86" s="16"/>
      <c r="L86" s="14"/>
      <c r="M86" s="14"/>
      <c r="N86" s="14"/>
    </row>
    <row r="87" spans="1:14" s="13" customFormat="1" ht="15">
      <c r="A87" s="19"/>
      <c r="B87" s="19"/>
      <c r="C87" s="14"/>
      <c r="D87" s="14"/>
      <c r="E87" s="14"/>
      <c r="F87" s="15"/>
      <c r="G87" s="15"/>
      <c r="H87" s="16"/>
      <c r="L87" s="14"/>
      <c r="M87" s="14"/>
      <c r="N87" s="14"/>
    </row>
    <row r="88" spans="1:14" s="13" customFormat="1" ht="15">
      <c r="A88" s="19"/>
      <c r="B88" s="19"/>
      <c r="C88" s="14"/>
      <c r="D88" s="14"/>
      <c r="E88" s="14"/>
      <c r="F88" s="15"/>
      <c r="G88" s="15"/>
      <c r="H88" s="16"/>
      <c r="L88" s="14"/>
      <c r="M88" s="14"/>
      <c r="N88" s="14"/>
    </row>
    <row r="89" spans="1:14" s="13" customFormat="1" ht="15">
      <c r="A89" s="19"/>
      <c r="B89" s="19"/>
      <c r="C89" s="14"/>
      <c r="D89" s="14"/>
      <c r="E89" s="14"/>
      <c r="F89" s="15"/>
      <c r="G89" s="15"/>
      <c r="H89" s="16"/>
      <c r="L89" s="14"/>
      <c r="M89" s="14"/>
      <c r="N89" s="14"/>
    </row>
    <row r="90" spans="1:14" s="13" customFormat="1" ht="15">
      <c r="A90" s="19"/>
      <c r="B90" s="19"/>
      <c r="C90" s="14"/>
      <c r="D90" s="14"/>
      <c r="E90" s="14"/>
      <c r="F90" s="15"/>
      <c r="G90" s="15"/>
      <c r="H90" s="16"/>
      <c r="L90" s="14"/>
      <c r="M90" s="14"/>
      <c r="N90" s="14"/>
    </row>
    <row r="91" spans="1:14" s="13" customFormat="1" ht="15">
      <c r="A91" s="19"/>
      <c r="B91" s="19"/>
      <c r="C91" s="14"/>
      <c r="D91" s="14"/>
      <c r="E91" s="14"/>
      <c r="F91" s="15"/>
      <c r="G91" s="15"/>
      <c r="H91" s="16"/>
      <c r="L91" s="14"/>
      <c r="M91" s="14"/>
      <c r="N91" s="14"/>
    </row>
    <row r="92" spans="1:14" s="13" customFormat="1" ht="15">
      <c r="A92" s="19"/>
      <c r="B92" s="19"/>
      <c r="C92" s="14"/>
      <c r="D92" s="14"/>
      <c r="E92" s="14"/>
      <c r="F92" s="15"/>
      <c r="G92" s="15"/>
      <c r="H92" s="16"/>
      <c r="L92" s="14"/>
      <c r="M92" s="14"/>
      <c r="N92" s="14"/>
    </row>
    <row r="93" spans="1:14" s="13" customFormat="1" ht="15">
      <c r="A93" s="19"/>
      <c r="B93" s="19"/>
      <c r="C93" s="14"/>
      <c r="D93" s="14"/>
      <c r="E93" s="14"/>
      <c r="F93" s="15"/>
      <c r="G93" s="15"/>
      <c r="H93" s="16"/>
      <c r="L93" s="14"/>
      <c r="M93" s="14"/>
      <c r="N93" s="14"/>
    </row>
    <row r="94" spans="1:14" s="13" customFormat="1" ht="15">
      <c r="A94" s="19"/>
      <c r="B94" s="19"/>
      <c r="C94" s="14"/>
      <c r="D94" s="14"/>
      <c r="E94" s="14"/>
      <c r="F94" s="15"/>
      <c r="G94" s="15"/>
      <c r="H94" s="16"/>
      <c r="L94" s="14"/>
      <c r="M94" s="14"/>
      <c r="N94" s="14"/>
    </row>
    <row r="95" spans="1:14" s="13" customFormat="1" ht="15">
      <c r="A95" s="19"/>
      <c r="B95" s="19"/>
      <c r="C95" s="14"/>
      <c r="D95" s="14"/>
      <c r="E95" s="14"/>
      <c r="F95" s="15"/>
      <c r="G95" s="15"/>
      <c r="H95" s="16"/>
      <c r="L95" s="14"/>
      <c r="M95" s="14"/>
      <c r="N95" s="14"/>
    </row>
    <row r="96" spans="1:14" s="13" customFormat="1" ht="15">
      <c r="A96" s="19"/>
      <c r="B96" s="19"/>
      <c r="C96" s="14"/>
      <c r="D96" s="14"/>
      <c r="E96" s="14"/>
      <c r="F96" s="15"/>
      <c r="G96" s="15"/>
      <c r="H96" s="16"/>
      <c r="L96" s="14"/>
      <c r="M96" s="14"/>
      <c r="N96" s="14"/>
    </row>
    <row r="97" spans="1:14" s="13" customFormat="1" ht="15">
      <c r="A97" s="19"/>
      <c r="B97" s="19"/>
      <c r="C97" s="14"/>
      <c r="D97" s="14"/>
      <c r="E97" s="14"/>
      <c r="F97" s="15"/>
      <c r="G97" s="15"/>
      <c r="H97" s="16"/>
      <c r="L97" s="14"/>
      <c r="M97" s="14"/>
      <c r="N97" s="14"/>
    </row>
    <row r="98" spans="1:14" s="13" customFormat="1" ht="15">
      <c r="A98" s="19"/>
      <c r="B98" s="19"/>
      <c r="C98" s="14"/>
      <c r="D98" s="14"/>
      <c r="E98" s="14"/>
      <c r="F98" s="15"/>
      <c r="G98" s="15"/>
      <c r="H98" s="16"/>
      <c r="L98" s="14"/>
      <c r="M98" s="14"/>
      <c r="N98" s="14"/>
    </row>
    <row r="99" spans="1:14" s="13" customFormat="1" ht="15">
      <c r="A99" s="19"/>
      <c r="B99" s="19"/>
      <c r="C99" s="14"/>
      <c r="D99" s="14"/>
      <c r="E99" s="14"/>
      <c r="F99" s="15"/>
      <c r="G99" s="15"/>
      <c r="H99" s="16"/>
      <c r="L99" s="14"/>
      <c r="M99" s="14"/>
      <c r="N99" s="14"/>
    </row>
    <row r="100" spans="1:14" s="13" customFormat="1" ht="15">
      <c r="A100" s="19"/>
      <c r="B100" s="19"/>
      <c r="C100" s="14"/>
      <c r="D100" s="14"/>
      <c r="E100" s="14"/>
      <c r="F100" s="15"/>
      <c r="G100" s="15"/>
      <c r="H100" s="16"/>
      <c r="L100" s="14"/>
      <c r="M100" s="14"/>
      <c r="N100" s="14"/>
    </row>
    <row r="101" spans="1:14" s="13" customFormat="1" ht="15">
      <c r="A101" s="19"/>
      <c r="B101" s="19"/>
      <c r="C101" s="14"/>
      <c r="D101" s="14"/>
      <c r="E101" s="14"/>
      <c r="F101" s="15"/>
      <c r="G101" s="15"/>
      <c r="H101" s="16"/>
      <c r="L101" s="14"/>
      <c r="M101" s="14"/>
      <c r="N101" s="14"/>
    </row>
    <row r="102" spans="1:14" s="13" customFormat="1" ht="15">
      <c r="A102" s="19"/>
      <c r="B102" s="19"/>
      <c r="C102" s="14"/>
      <c r="D102" s="14"/>
      <c r="E102" s="14"/>
      <c r="F102" s="15"/>
      <c r="G102" s="15"/>
      <c r="H102" s="16"/>
      <c r="L102" s="14"/>
      <c r="M102" s="14"/>
      <c r="N102" s="14"/>
    </row>
    <row r="103" spans="1:14" s="13" customFormat="1" ht="15">
      <c r="A103" s="19"/>
      <c r="B103" s="19"/>
      <c r="C103" s="14"/>
      <c r="D103" s="14"/>
      <c r="E103" s="14"/>
      <c r="F103" s="15"/>
      <c r="G103" s="15"/>
      <c r="H103" s="16"/>
      <c r="L103" s="14"/>
      <c r="M103" s="14"/>
      <c r="N103" s="14"/>
    </row>
    <row r="104" spans="1:14" s="13" customFormat="1" ht="15">
      <c r="A104" s="19"/>
      <c r="B104" s="19"/>
      <c r="C104" s="14"/>
      <c r="D104" s="14"/>
      <c r="E104" s="14"/>
      <c r="F104" s="15"/>
      <c r="G104" s="15"/>
      <c r="H104" s="16"/>
      <c r="L104" s="14"/>
      <c r="M104" s="14"/>
      <c r="N104" s="14"/>
    </row>
    <row r="105" spans="1:14" s="13" customFormat="1" ht="15">
      <c r="A105" s="19"/>
      <c r="B105" s="19"/>
      <c r="C105" s="14"/>
      <c r="D105" s="14"/>
      <c r="E105" s="14"/>
      <c r="F105" s="15"/>
      <c r="G105" s="15"/>
      <c r="H105" s="16"/>
      <c r="L105" s="14"/>
      <c r="M105" s="14"/>
      <c r="N105" s="14"/>
    </row>
    <row r="106" spans="1:14" s="13" customFormat="1" ht="15">
      <c r="A106" s="19"/>
      <c r="B106" s="19"/>
      <c r="C106" s="14"/>
      <c r="D106" s="14"/>
      <c r="E106" s="14"/>
      <c r="F106" s="15"/>
      <c r="G106" s="15"/>
      <c r="H106" s="16"/>
      <c r="L106" s="14"/>
      <c r="M106" s="14"/>
      <c r="N106" s="14"/>
    </row>
    <row r="107" spans="1:14" s="13" customFormat="1" ht="15">
      <c r="A107" s="19"/>
      <c r="B107" s="19"/>
      <c r="C107" s="14"/>
      <c r="D107" s="14"/>
      <c r="E107" s="14"/>
      <c r="F107" s="15"/>
      <c r="G107" s="15"/>
      <c r="H107" s="16"/>
      <c r="L107" s="14"/>
      <c r="M107" s="14"/>
      <c r="N107" s="14"/>
    </row>
    <row r="108" spans="1:14" s="13" customFormat="1" ht="15">
      <c r="A108" s="19"/>
      <c r="B108" s="19"/>
      <c r="C108" s="14"/>
      <c r="D108" s="14"/>
      <c r="E108" s="14"/>
      <c r="F108" s="15"/>
      <c r="G108" s="15"/>
      <c r="H108" s="16"/>
      <c r="L108" s="14"/>
      <c r="M108" s="14"/>
      <c r="N108" s="14"/>
    </row>
    <row r="109" spans="1:14" s="13" customFormat="1" ht="15">
      <c r="A109" s="19"/>
      <c r="B109" s="19"/>
      <c r="C109" s="14"/>
      <c r="D109" s="14"/>
      <c r="E109" s="14"/>
      <c r="F109" s="15"/>
      <c r="G109" s="15"/>
      <c r="H109" s="16"/>
      <c r="L109" s="14"/>
      <c r="M109" s="14"/>
      <c r="N109" s="14"/>
    </row>
    <row r="110" spans="1:14" s="13" customFormat="1" ht="15">
      <c r="A110" s="19"/>
      <c r="B110" s="19"/>
      <c r="C110" s="14"/>
      <c r="D110" s="14"/>
      <c r="E110" s="14"/>
      <c r="F110" s="15"/>
      <c r="G110" s="15"/>
      <c r="H110" s="16"/>
      <c r="L110" s="14"/>
      <c r="M110" s="14"/>
      <c r="N110" s="14"/>
    </row>
    <row r="111" spans="1:14" s="13" customFormat="1" ht="15">
      <c r="A111" s="19"/>
      <c r="B111" s="19"/>
      <c r="C111" s="14"/>
      <c r="D111" s="14"/>
      <c r="E111" s="14"/>
      <c r="F111" s="15"/>
      <c r="G111" s="15"/>
      <c r="H111" s="16"/>
      <c r="L111" s="14"/>
      <c r="M111" s="14"/>
      <c r="N111" s="14"/>
    </row>
    <row r="112" spans="1:14" s="13" customFormat="1" ht="15">
      <c r="A112" s="19"/>
      <c r="B112" s="19"/>
      <c r="C112" s="14"/>
      <c r="D112" s="14"/>
      <c r="E112" s="14"/>
      <c r="F112" s="15"/>
      <c r="G112" s="15"/>
      <c r="H112" s="16"/>
      <c r="L112" s="14"/>
      <c r="M112" s="14"/>
      <c r="N112" s="14"/>
    </row>
    <row r="113" spans="1:14" s="13" customFormat="1" ht="15">
      <c r="A113" s="19"/>
      <c r="B113" s="19"/>
      <c r="C113" s="14"/>
      <c r="D113" s="14"/>
      <c r="E113" s="14"/>
      <c r="F113" s="15"/>
      <c r="G113" s="15"/>
      <c r="H113" s="16"/>
      <c r="L113" s="14"/>
      <c r="M113" s="14"/>
      <c r="N113" s="14"/>
    </row>
    <row r="114" spans="1:14" s="13" customFormat="1" ht="15">
      <c r="A114" s="19"/>
      <c r="B114" s="19"/>
      <c r="C114" s="14"/>
      <c r="D114" s="14"/>
      <c r="E114" s="14"/>
      <c r="F114" s="15"/>
      <c r="G114" s="15"/>
      <c r="H114" s="16"/>
      <c r="L114" s="14"/>
      <c r="M114" s="14"/>
      <c r="N114" s="14"/>
    </row>
    <row r="115" spans="1:14" s="13" customFormat="1" ht="15">
      <c r="A115" s="19"/>
      <c r="B115" s="19"/>
      <c r="C115" s="14"/>
      <c r="D115" s="14"/>
      <c r="E115" s="14"/>
      <c r="F115" s="15"/>
      <c r="G115" s="15"/>
      <c r="H115" s="16"/>
      <c r="L115" s="14"/>
      <c r="M115" s="14"/>
      <c r="N115" s="14"/>
    </row>
    <row r="116" spans="1:14" s="13" customFormat="1" ht="15">
      <c r="A116" s="19"/>
      <c r="B116" s="19"/>
      <c r="C116" s="14"/>
      <c r="D116" s="14"/>
      <c r="E116" s="14"/>
      <c r="F116" s="15"/>
      <c r="G116" s="15"/>
      <c r="H116" s="16"/>
      <c r="L116" s="14"/>
      <c r="M116" s="14"/>
      <c r="N116" s="14"/>
    </row>
    <row r="117" spans="1:14" s="13" customFormat="1" ht="15">
      <c r="A117" s="19"/>
      <c r="B117" s="19"/>
      <c r="C117" s="14"/>
      <c r="D117" s="14"/>
      <c r="E117" s="14"/>
      <c r="F117" s="15"/>
      <c r="G117" s="15"/>
      <c r="H117" s="16"/>
      <c r="L117" s="14"/>
      <c r="M117" s="14"/>
      <c r="N117" s="14"/>
    </row>
    <row r="118" spans="1:14" s="13" customFormat="1" ht="15">
      <c r="A118" s="19"/>
      <c r="B118" s="19"/>
      <c r="C118" s="14"/>
      <c r="D118" s="14"/>
      <c r="E118" s="14"/>
      <c r="F118" s="15"/>
      <c r="G118" s="15"/>
      <c r="H118" s="16"/>
      <c r="L118" s="14"/>
      <c r="M118" s="14"/>
      <c r="N118" s="14"/>
    </row>
    <row r="119" spans="1:14" s="13" customFormat="1" ht="15">
      <c r="A119" s="19"/>
      <c r="B119" s="19"/>
      <c r="C119" s="14"/>
      <c r="D119" s="14"/>
      <c r="E119" s="14"/>
      <c r="F119" s="15"/>
      <c r="G119" s="15"/>
      <c r="H119" s="16"/>
      <c r="L119" s="14"/>
      <c r="M119" s="14"/>
      <c r="N119" s="14"/>
    </row>
    <row r="120" spans="1:14" s="13" customFormat="1" ht="15">
      <c r="A120" s="19"/>
      <c r="B120" s="19"/>
      <c r="C120" s="14"/>
      <c r="D120" s="14"/>
      <c r="E120" s="14"/>
      <c r="F120" s="15"/>
      <c r="G120" s="15"/>
      <c r="H120" s="16"/>
      <c r="L120" s="14"/>
      <c r="M120" s="14"/>
      <c r="N120" s="14"/>
    </row>
    <row r="121" spans="1:14" s="13" customFormat="1" ht="15">
      <c r="A121" s="19"/>
      <c r="B121" s="19"/>
      <c r="C121" s="14"/>
      <c r="D121" s="14"/>
      <c r="E121" s="14"/>
      <c r="F121" s="15"/>
      <c r="G121" s="15"/>
      <c r="H121" s="16"/>
      <c r="L121" s="14"/>
      <c r="M121" s="14"/>
      <c r="N121" s="14"/>
    </row>
    <row r="122" spans="1:14" s="13" customFormat="1" ht="15">
      <c r="A122" s="19"/>
      <c r="B122" s="19"/>
      <c r="C122" s="14"/>
      <c r="D122" s="14"/>
      <c r="E122" s="14"/>
      <c r="F122" s="15"/>
      <c r="G122" s="15"/>
      <c r="H122" s="16"/>
      <c r="L122" s="14"/>
      <c r="M122" s="14"/>
      <c r="N122" s="14"/>
    </row>
    <row r="123" spans="1:14" s="13" customFormat="1" ht="15">
      <c r="A123" s="19"/>
      <c r="B123" s="19"/>
      <c r="C123" s="14"/>
      <c r="D123" s="14"/>
      <c r="E123" s="14"/>
      <c r="F123" s="15"/>
      <c r="G123" s="15"/>
      <c r="H123" s="16"/>
      <c r="L123" s="14"/>
      <c r="M123" s="14"/>
      <c r="N123" s="14"/>
    </row>
    <row r="124" spans="1:14" s="13" customFormat="1" ht="15">
      <c r="A124" s="19"/>
      <c r="B124" s="19"/>
      <c r="C124" s="14"/>
      <c r="D124" s="14"/>
      <c r="E124" s="14"/>
      <c r="F124" s="15"/>
      <c r="G124" s="15"/>
      <c r="H124" s="16"/>
      <c r="L124" s="14"/>
      <c r="M124" s="14"/>
      <c r="N124" s="14"/>
    </row>
    <row r="125" spans="1:14" s="13" customFormat="1" ht="15">
      <c r="A125" s="19"/>
      <c r="B125" s="19"/>
      <c r="C125" s="14"/>
      <c r="D125" s="14"/>
      <c r="E125" s="14"/>
      <c r="F125" s="15"/>
      <c r="G125" s="15"/>
      <c r="H125" s="16"/>
      <c r="L125" s="14"/>
      <c r="M125" s="14"/>
      <c r="N125" s="14"/>
    </row>
    <row r="126" spans="1:14" s="13" customFormat="1" ht="15">
      <c r="A126" s="19"/>
      <c r="B126" s="19"/>
      <c r="C126" s="14"/>
      <c r="D126" s="14"/>
      <c r="E126" s="14"/>
      <c r="F126" s="15"/>
      <c r="G126" s="15"/>
      <c r="H126" s="16"/>
      <c r="L126" s="14"/>
      <c r="M126" s="14"/>
      <c r="N126" s="14"/>
    </row>
    <row r="127" spans="1:14" s="13" customFormat="1" ht="15">
      <c r="A127" s="19"/>
      <c r="B127" s="19"/>
      <c r="C127" s="14"/>
      <c r="D127" s="14"/>
      <c r="E127" s="14"/>
      <c r="F127" s="15"/>
      <c r="G127" s="15"/>
      <c r="H127" s="16"/>
      <c r="L127" s="14"/>
      <c r="M127" s="14"/>
      <c r="N127" s="14"/>
    </row>
    <row r="128" spans="1:14" s="13" customFormat="1" ht="15">
      <c r="A128" s="19"/>
      <c r="B128" s="19"/>
      <c r="C128" s="14"/>
      <c r="D128" s="14"/>
      <c r="E128" s="14"/>
      <c r="F128" s="15"/>
      <c r="G128" s="15"/>
      <c r="H128" s="16"/>
      <c r="L128" s="14"/>
      <c r="M128" s="14"/>
      <c r="N128" s="14"/>
    </row>
    <row r="129" spans="1:14" s="13" customFormat="1" ht="15">
      <c r="A129" s="19"/>
      <c r="B129" s="19"/>
      <c r="C129" s="14"/>
      <c r="D129" s="14"/>
      <c r="E129" s="14"/>
      <c r="F129" s="15"/>
      <c r="G129" s="15"/>
      <c r="H129" s="16"/>
      <c r="L129" s="14"/>
      <c r="M129" s="14"/>
      <c r="N129" s="14"/>
    </row>
    <row r="130" spans="1:14" s="13" customFormat="1" ht="15">
      <c r="A130" s="19"/>
      <c r="B130" s="19"/>
      <c r="C130" s="14"/>
      <c r="D130" s="14"/>
      <c r="E130" s="14"/>
      <c r="F130" s="15"/>
      <c r="G130" s="15"/>
      <c r="H130" s="16"/>
      <c r="L130" s="14"/>
      <c r="M130" s="14"/>
      <c r="N130" s="14"/>
    </row>
    <row r="131" spans="1:14" s="13" customFormat="1" ht="15">
      <c r="A131" s="19"/>
      <c r="B131" s="19"/>
      <c r="C131" s="14"/>
      <c r="D131" s="14"/>
      <c r="E131" s="14"/>
      <c r="F131" s="15"/>
      <c r="G131" s="15"/>
      <c r="H131" s="16"/>
      <c r="L131" s="14"/>
      <c r="M131" s="14"/>
      <c r="N131" s="14"/>
    </row>
    <row r="132" spans="1:14" s="13" customFormat="1" ht="15">
      <c r="A132" s="19"/>
      <c r="B132" s="19"/>
      <c r="C132" s="14"/>
      <c r="D132" s="14"/>
      <c r="E132" s="14"/>
      <c r="F132" s="15"/>
      <c r="G132" s="15"/>
      <c r="H132" s="16"/>
      <c r="L132" s="14"/>
      <c r="M132" s="14"/>
      <c r="N132" s="14"/>
    </row>
    <row r="133" spans="1:14" s="13" customFormat="1" ht="15">
      <c r="A133" s="19"/>
      <c r="B133" s="19"/>
      <c r="C133" s="14"/>
      <c r="D133" s="14"/>
      <c r="E133" s="14"/>
      <c r="F133" s="15"/>
      <c r="G133" s="15"/>
      <c r="H133" s="16"/>
      <c r="L133" s="14"/>
      <c r="M133" s="14"/>
      <c r="N133" s="14"/>
    </row>
    <row r="134" spans="1:14" s="13" customFormat="1" ht="15">
      <c r="A134" s="19"/>
      <c r="B134" s="19"/>
      <c r="C134" s="14"/>
      <c r="D134" s="14"/>
      <c r="E134" s="14"/>
      <c r="F134" s="15"/>
      <c r="G134" s="15"/>
      <c r="H134" s="16"/>
      <c r="L134" s="14"/>
      <c r="M134" s="14"/>
      <c r="N134" s="14"/>
    </row>
    <row r="135" spans="1:14" s="13" customFormat="1" ht="15">
      <c r="A135" s="19"/>
      <c r="B135" s="19"/>
      <c r="C135" s="14"/>
      <c r="D135" s="14"/>
      <c r="E135" s="14"/>
      <c r="F135" s="15"/>
      <c r="G135" s="15"/>
      <c r="H135" s="16"/>
      <c r="L135" s="14"/>
      <c r="M135" s="14"/>
      <c r="N135" s="14"/>
    </row>
    <row r="136" spans="1:14" s="13" customFormat="1" ht="15">
      <c r="A136" s="19"/>
      <c r="B136" s="19"/>
      <c r="C136" s="14"/>
      <c r="D136" s="14"/>
      <c r="E136" s="14"/>
      <c r="F136" s="15"/>
      <c r="G136" s="15"/>
      <c r="H136" s="16"/>
      <c r="L136" s="14"/>
      <c r="M136" s="14"/>
      <c r="N136" s="14"/>
    </row>
    <row r="137" spans="1:14" s="13" customFormat="1" ht="15">
      <c r="A137" s="19"/>
      <c r="B137" s="19"/>
      <c r="C137" s="14"/>
      <c r="D137" s="14"/>
      <c r="E137" s="14"/>
      <c r="F137" s="15"/>
      <c r="G137" s="15"/>
      <c r="H137" s="16"/>
      <c r="L137" s="14"/>
      <c r="M137" s="14"/>
      <c r="N137" s="14"/>
    </row>
    <row r="138" spans="1:14" s="13" customFormat="1" ht="15">
      <c r="A138" s="19"/>
      <c r="B138" s="19"/>
      <c r="C138" s="14"/>
      <c r="D138" s="14"/>
      <c r="E138" s="14"/>
      <c r="F138" s="15"/>
      <c r="G138" s="15"/>
      <c r="H138" s="16"/>
      <c r="L138" s="14"/>
      <c r="M138" s="14"/>
      <c r="N138" s="14"/>
    </row>
    <row r="139" spans="1:14" s="13" customFormat="1" ht="15">
      <c r="A139" s="19"/>
      <c r="B139" s="19"/>
      <c r="C139" s="14"/>
      <c r="D139" s="14"/>
      <c r="E139" s="14"/>
      <c r="F139" s="15"/>
      <c r="G139" s="15"/>
      <c r="H139" s="16"/>
      <c r="L139" s="14"/>
      <c r="M139" s="14"/>
      <c r="N139" s="14"/>
    </row>
    <row r="140" spans="1:14" s="13" customFormat="1" ht="15">
      <c r="A140" s="19"/>
      <c r="B140" s="19"/>
      <c r="C140" s="14"/>
      <c r="D140" s="14"/>
      <c r="E140" s="14"/>
      <c r="F140" s="15"/>
      <c r="G140" s="15"/>
      <c r="H140" s="16"/>
      <c r="L140" s="14"/>
      <c r="M140" s="14"/>
      <c r="N140" s="14"/>
    </row>
    <row r="141" spans="1:14" s="13" customFormat="1" ht="15">
      <c r="A141" s="19"/>
      <c r="B141" s="19"/>
      <c r="C141" s="14"/>
      <c r="D141" s="14"/>
      <c r="E141" s="14"/>
      <c r="F141" s="15"/>
      <c r="G141" s="15"/>
      <c r="H141" s="16"/>
      <c r="L141" s="14"/>
      <c r="M141" s="14"/>
      <c r="N141" s="14"/>
    </row>
    <row r="142" spans="1:14" s="13" customFormat="1" ht="15">
      <c r="A142" s="19"/>
      <c r="B142" s="19"/>
      <c r="C142" s="14"/>
      <c r="D142" s="14"/>
      <c r="E142" s="14"/>
      <c r="F142" s="15"/>
      <c r="G142" s="15"/>
      <c r="H142" s="16"/>
      <c r="L142" s="14"/>
      <c r="M142" s="14"/>
      <c r="N142" s="14"/>
    </row>
    <row r="143" spans="1:14" s="13" customFormat="1" ht="15">
      <c r="A143" s="19"/>
      <c r="B143" s="19"/>
      <c r="C143" s="14"/>
      <c r="D143" s="14"/>
      <c r="E143" s="14"/>
      <c r="F143" s="15"/>
      <c r="G143" s="15"/>
      <c r="H143" s="16"/>
      <c r="L143" s="14"/>
      <c r="M143" s="14"/>
      <c r="N143" s="14"/>
    </row>
    <row r="144" spans="1:14" s="13" customFormat="1" ht="15">
      <c r="A144" s="19"/>
      <c r="B144" s="19"/>
      <c r="C144" s="14"/>
      <c r="D144" s="14"/>
      <c r="E144" s="14"/>
      <c r="F144" s="15"/>
      <c r="G144" s="15"/>
      <c r="H144" s="16"/>
      <c r="L144" s="14"/>
      <c r="M144" s="14"/>
      <c r="N144" s="14"/>
    </row>
    <row r="145" spans="1:14" s="13" customFormat="1" ht="15">
      <c r="A145" s="19"/>
      <c r="B145" s="19"/>
      <c r="C145" s="14"/>
      <c r="D145" s="14"/>
      <c r="E145" s="14"/>
      <c r="F145" s="15"/>
      <c r="G145" s="15"/>
      <c r="H145" s="16"/>
      <c r="L145" s="14"/>
      <c r="M145" s="14"/>
      <c r="N145" s="14"/>
    </row>
    <row r="146" spans="1:14" s="13" customFormat="1" ht="15">
      <c r="A146" s="19"/>
      <c r="B146" s="19"/>
      <c r="C146" s="14"/>
      <c r="D146" s="14"/>
      <c r="E146" s="14"/>
      <c r="F146" s="15"/>
      <c r="G146" s="15"/>
      <c r="H146" s="16"/>
      <c r="L146" s="14"/>
      <c r="M146" s="14"/>
      <c r="N146" s="14"/>
    </row>
    <row r="147" spans="1:14" s="13" customFormat="1" ht="15">
      <c r="A147" s="19"/>
      <c r="B147" s="19"/>
      <c r="C147" s="14"/>
      <c r="D147" s="14"/>
      <c r="E147" s="14"/>
      <c r="F147" s="15"/>
      <c r="G147" s="15"/>
      <c r="H147" s="16"/>
      <c r="L147" s="14"/>
      <c r="M147" s="14"/>
      <c r="N147" s="14"/>
    </row>
    <row r="148" spans="1:14" s="13" customFormat="1" ht="15">
      <c r="A148" s="19"/>
      <c r="B148" s="19"/>
      <c r="C148" s="14"/>
      <c r="D148" s="14"/>
      <c r="E148" s="14"/>
      <c r="F148" s="15"/>
      <c r="G148" s="15"/>
      <c r="H148" s="16"/>
      <c r="L148" s="14"/>
      <c r="M148" s="14"/>
      <c r="N148" s="14"/>
    </row>
    <row r="149" spans="1:14" s="13" customFormat="1" ht="15">
      <c r="A149" s="19"/>
      <c r="B149" s="19"/>
      <c r="C149" s="14"/>
      <c r="D149" s="14"/>
      <c r="E149" s="14"/>
      <c r="F149" s="15"/>
      <c r="G149" s="15"/>
      <c r="H149" s="16"/>
      <c r="L149" s="14"/>
      <c r="M149" s="14"/>
      <c r="N149" s="14"/>
    </row>
    <row r="150" spans="1:14" s="13" customFormat="1" ht="15">
      <c r="A150" s="19"/>
      <c r="B150" s="19"/>
      <c r="C150" s="14"/>
      <c r="D150" s="14"/>
      <c r="E150" s="14"/>
      <c r="F150" s="15"/>
      <c r="G150" s="15"/>
      <c r="H150" s="16"/>
      <c r="L150" s="14"/>
      <c r="M150" s="14"/>
      <c r="N150" s="14"/>
    </row>
    <row r="151" spans="1:14" s="13" customFormat="1" ht="15">
      <c r="A151" s="19"/>
      <c r="B151" s="19"/>
      <c r="C151" s="14"/>
      <c r="D151" s="14"/>
      <c r="E151" s="14"/>
      <c r="F151" s="15"/>
      <c r="G151" s="15"/>
      <c r="H151" s="16"/>
      <c r="L151" s="14"/>
      <c r="M151" s="14"/>
      <c r="N151" s="14"/>
    </row>
    <row r="152" spans="1:14" s="13" customFormat="1" ht="15">
      <c r="A152" s="19"/>
      <c r="B152" s="19"/>
      <c r="C152" s="14"/>
      <c r="D152" s="14"/>
      <c r="E152" s="14"/>
      <c r="F152" s="15"/>
      <c r="G152" s="15"/>
      <c r="H152" s="16"/>
      <c r="L152" s="14"/>
      <c r="M152" s="14"/>
      <c r="N152" s="14"/>
    </row>
    <row r="153" spans="1:14" s="13" customFormat="1" ht="15">
      <c r="A153" s="19"/>
      <c r="B153" s="19"/>
      <c r="C153" s="14"/>
      <c r="D153" s="14"/>
      <c r="E153" s="14"/>
      <c r="F153" s="15"/>
      <c r="G153" s="15"/>
      <c r="H153" s="16"/>
      <c r="L153" s="14"/>
      <c r="M153" s="14"/>
      <c r="N153" s="14"/>
    </row>
    <row r="154" spans="1:14" s="13" customFormat="1" ht="15">
      <c r="A154" s="19"/>
      <c r="B154" s="19"/>
      <c r="C154" s="14"/>
      <c r="D154" s="14"/>
      <c r="E154" s="14"/>
      <c r="F154" s="15"/>
      <c r="G154" s="15"/>
      <c r="H154" s="16"/>
      <c r="L154" s="14"/>
      <c r="M154" s="14"/>
      <c r="N154" s="14"/>
    </row>
    <row r="155" spans="1:14" s="13" customFormat="1" ht="15">
      <c r="A155" s="19"/>
      <c r="B155" s="19"/>
      <c r="C155" s="14"/>
      <c r="D155" s="14"/>
      <c r="E155" s="14"/>
      <c r="F155" s="15"/>
      <c r="G155" s="15"/>
      <c r="H155" s="16"/>
      <c r="L155" s="14"/>
      <c r="M155" s="14"/>
      <c r="N155" s="14"/>
    </row>
    <row r="156" spans="1:14" s="13" customFormat="1" ht="15">
      <c r="A156" s="19"/>
      <c r="B156" s="19"/>
      <c r="C156" s="14"/>
      <c r="D156" s="14"/>
      <c r="E156" s="14"/>
      <c r="F156" s="15"/>
      <c r="G156" s="15"/>
      <c r="H156" s="16"/>
      <c r="L156" s="14"/>
      <c r="M156" s="14"/>
      <c r="N156" s="14"/>
    </row>
    <row r="157" spans="1:14" s="13" customFormat="1" ht="15">
      <c r="A157" s="19"/>
      <c r="B157" s="19"/>
      <c r="C157" s="14"/>
      <c r="D157" s="14"/>
      <c r="E157" s="14"/>
      <c r="F157" s="15"/>
      <c r="G157" s="15"/>
      <c r="H157" s="16"/>
      <c r="L157" s="14"/>
      <c r="M157" s="14"/>
      <c r="N157" s="14"/>
    </row>
    <row r="158" spans="1:14" s="13" customFormat="1" ht="15">
      <c r="A158" s="19"/>
      <c r="B158" s="19"/>
      <c r="C158" s="14"/>
      <c r="D158" s="14"/>
      <c r="E158" s="14"/>
      <c r="F158" s="15"/>
      <c r="G158" s="15"/>
      <c r="H158" s="16"/>
      <c r="L158" s="14"/>
      <c r="M158" s="14"/>
      <c r="N158" s="14"/>
    </row>
    <row r="159" spans="1:14" s="13" customFormat="1" ht="15">
      <c r="A159" s="19"/>
      <c r="B159" s="19"/>
      <c r="C159" s="14"/>
      <c r="D159" s="14"/>
      <c r="E159" s="14"/>
      <c r="F159" s="15"/>
      <c r="G159" s="15"/>
      <c r="H159" s="16"/>
      <c r="L159" s="14"/>
      <c r="M159" s="14"/>
      <c r="N159" s="14"/>
    </row>
    <row r="160" spans="1:14" s="13" customFormat="1" ht="15">
      <c r="A160" s="19"/>
      <c r="B160" s="19"/>
      <c r="C160" s="14"/>
      <c r="D160" s="14"/>
      <c r="E160" s="14"/>
      <c r="F160" s="15"/>
      <c r="G160" s="15"/>
      <c r="H160" s="16"/>
      <c r="L160" s="14"/>
      <c r="M160" s="14"/>
      <c r="N160" s="14"/>
    </row>
    <row r="161" spans="1:14" s="13" customFormat="1" ht="15">
      <c r="A161" s="19"/>
      <c r="B161" s="19"/>
      <c r="C161" s="14"/>
      <c r="D161" s="14"/>
      <c r="E161" s="14"/>
      <c r="F161" s="15"/>
      <c r="G161" s="15"/>
      <c r="H161" s="16"/>
      <c r="L161" s="14"/>
      <c r="M161" s="14"/>
      <c r="N161" s="14"/>
    </row>
    <row r="162" spans="1:14" s="13" customFormat="1" ht="15">
      <c r="A162" s="19"/>
      <c r="B162" s="19"/>
      <c r="C162" s="14"/>
      <c r="D162" s="14"/>
      <c r="E162" s="14"/>
      <c r="F162" s="15"/>
      <c r="G162" s="15"/>
      <c r="H162" s="16"/>
      <c r="L162" s="14"/>
      <c r="M162" s="14"/>
      <c r="N162" s="14"/>
    </row>
    <row r="163" spans="1:14" s="13" customFormat="1" ht="15">
      <c r="A163" s="19"/>
      <c r="B163" s="19"/>
      <c r="C163" s="14"/>
      <c r="D163" s="14"/>
      <c r="E163" s="14"/>
      <c r="F163" s="15"/>
      <c r="G163" s="15"/>
      <c r="H163" s="16"/>
      <c r="L163" s="14"/>
      <c r="M163" s="14"/>
      <c r="N163" s="14"/>
    </row>
    <row r="164" spans="1:14" s="13" customFormat="1" ht="15">
      <c r="A164" s="19"/>
      <c r="B164" s="19"/>
      <c r="C164" s="14"/>
      <c r="D164" s="14"/>
      <c r="E164" s="14"/>
      <c r="F164" s="15"/>
      <c r="G164" s="15"/>
      <c r="H164" s="16"/>
      <c r="L164" s="14"/>
      <c r="M164" s="14"/>
      <c r="N164" s="14"/>
    </row>
    <row r="165" spans="1:14" s="13" customFormat="1" ht="15">
      <c r="A165" s="19"/>
      <c r="B165" s="19"/>
      <c r="C165" s="14"/>
      <c r="D165" s="14"/>
      <c r="E165" s="14"/>
      <c r="F165" s="15"/>
      <c r="G165" s="15"/>
      <c r="H165" s="16"/>
      <c r="L165" s="14"/>
      <c r="M165" s="14"/>
      <c r="N165" s="14"/>
    </row>
    <row r="166" spans="1:14" s="13" customFormat="1" ht="15">
      <c r="A166" s="19"/>
      <c r="B166" s="19"/>
      <c r="C166" s="14"/>
      <c r="D166" s="14"/>
      <c r="E166" s="14"/>
      <c r="F166" s="15"/>
      <c r="G166" s="15"/>
      <c r="H166" s="16"/>
      <c r="L166" s="14"/>
      <c r="M166" s="14"/>
      <c r="N166" s="14"/>
    </row>
    <row r="167" spans="1:14" s="13" customFormat="1" ht="15">
      <c r="A167" s="19"/>
      <c r="B167" s="19"/>
      <c r="C167" s="14"/>
      <c r="D167" s="14"/>
      <c r="E167" s="14"/>
      <c r="F167" s="15"/>
      <c r="G167" s="15"/>
      <c r="H167" s="16"/>
      <c r="L167" s="14"/>
      <c r="M167" s="14"/>
      <c r="N167" s="14"/>
    </row>
    <row r="168" spans="1:14" s="13" customFormat="1" ht="15">
      <c r="A168" s="19"/>
      <c r="B168" s="19"/>
      <c r="C168" s="14"/>
      <c r="D168" s="14"/>
      <c r="E168" s="14"/>
      <c r="F168" s="15"/>
      <c r="G168" s="15"/>
      <c r="H168" s="16"/>
      <c r="L168" s="14"/>
      <c r="M168" s="14"/>
      <c r="N168" s="14"/>
    </row>
    <row r="169" spans="1:14" s="13" customFormat="1" ht="15">
      <c r="A169" s="19"/>
      <c r="B169" s="19"/>
      <c r="C169" s="14"/>
      <c r="D169" s="14"/>
      <c r="E169" s="14"/>
      <c r="F169" s="15"/>
      <c r="G169" s="15"/>
      <c r="H169" s="16"/>
      <c r="L169" s="14"/>
      <c r="M169" s="14"/>
      <c r="N169" s="14"/>
    </row>
    <row r="170" spans="1:14" s="13" customFormat="1" ht="15">
      <c r="A170" s="19"/>
      <c r="B170" s="19"/>
      <c r="C170" s="14"/>
      <c r="D170" s="14"/>
      <c r="E170" s="14"/>
      <c r="F170" s="15"/>
      <c r="G170" s="15"/>
      <c r="H170" s="16"/>
      <c r="L170" s="14"/>
      <c r="M170" s="14"/>
      <c r="N170" s="14"/>
    </row>
    <row r="171" spans="1:14" s="13" customFormat="1" ht="15">
      <c r="A171" s="19"/>
      <c r="B171" s="19"/>
      <c r="C171" s="14"/>
      <c r="D171" s="14"/>
      <c r="E171" s="14"/>
      <c r="F171" s="15"/>
      <c r="G171" s="15"/>
      <c r="H171" s="16"/>
      <c r="L171" s="14"/>
      <c r="M171" s="14"/>
      <c r="N171" s="14"/>
    </row>
    <row r="172" spans="1:14" s="13" customFormat="1" ht="15">
      <c r="A172" s="19"/>
      <c r="B172" s="19"/>
      <c r="C172" s="14"/>
      <c r="D172" s="14"/>
      <c r="E172" s="14"/>
      <c r="F172" s="15"/>
      <c r="G172" s="15"/>
      <c r="H172" s="16"/>
      <c r="L172" s="14"/>
      <c r="M172" s="14"/>
      <c r="N172" s="14"/>
    </row>
    <row r="173" spans="1:14" s="13" customFormat="1" ht="15">
      <c r="A173" s="19"/>
      <c r="B173" s="19"/>
      <c r="C173" s="14"/>
      <c r="D173" s="14"/>
      <c r="E173" s="14"/>
      <c r="F173" s="15"/>
      <c r="G173" s="15"/>
      <c r="H173" s="16"/>
      <c r="L173" s="14"/>
      <c r="M173" s="14"/>
      <c r="N173" s="14"/>
    </row>
    <row r="174" spans="1:14" s="13" customFormat="1" ht="15">
      <c r="A174" s="19"/>
      <c r="B174" s="19"/>
      <c r="C174" s="14"/>
      <c r="D174" s="14"/>
      <c r="E174" s="14"/>
      <c r="F174" s="15"/>
      <c r="G174" s="15"/>
      <c r="H174" s="16"/>
      <c r="L174" s="14"/>
      <c r="M174" s="14"/>
      <c r="N174" s="14"/>
    </row>
    <row r="175" spans="1:14" s="13" customFormat="1" ht="15">
      <c r="A175" s="19"/>
      <c r="B175" s="19"/>
      <c r="C175" s="14"/>
      <c r="D175" s="14"/>
      <c r="E175" s="14"/>
      <c r="F175" s="15"/>
      <c r="G175" s="15"/>
      <c r="H175" s="16"/>
      <c r="L175" s="14"/>
      <c r="M175" s="14"/>
      <c r="N175" s="14"/>
    </row>
    <row r="176" spans="1:14" s="13" customFormat="1" ht="15">
      <c r="A176" s="19"/>
      <c r="B176" s="19"/>
      <c r="C176" s="14"/>
      <c r="D176" s="14"/>
      <c r="E176" s="14"/>
      <c r="F176" s="15"/>
      <c r="G176" s="15"/>
      <c r="H176" s="16"/>
      <c r="L176" s="14"/>
      <c r="M176" s="14"/>
      <c r="N176" s="14"/>
    </row>
    <row r="177" spans="1:14" s="13" customFormat="1" ht="15">
      <c r="A177" s="19"/>
      <c r="B177" s="19"/>
      <c r="C177" s="14"/>
      <c r="D177" s="14"/>
      <c r="E177" s="14"/>
      <c r="F177" s="15"/>
      <c r="G177" s="15"/>
      <c r="H177" s="16"/>
      <c r="L177" s="14"/>
      <c r="M177" s="14"/>
      <c r="N177" s="14"/>
    </row>
    <row r="178" spans="1:14" s="13" customFormat="1" ht="15">
      <c r="A178" s="19"/>
      <c r="B178" s="19"/>
      <c r="C178" s="14"/>
      <c r="D178" s="14"/>
      <c r="E178" s="14"/>
      <c r="F178" s="15"/>
      <c r="G178" s="15"/>
      <c r="H178" s="16"/>
      <c r="L178" s="14"/>
      <c r="M178" s="14"/>
      <c r="N178" s="14"/>
    </row>
    <row r="179" spans="1:14" s="13" customFormat="1" ht="15">
      <c r="A179" s="19"/>
      <c r="B179" s="19"/>
      <c r="C179" s="14"/>
      <c r="D179" s="14"/>
      <c r="E179" s="14"/>
      <c r="F179" s="15"/>
      <c r="G179" s="15"/>
      <c r="H179" s="16"/>
      <c r="L179" s="14"/>
      <c r="M179" s="14"/>
      <c r="N179" s="14"/>
    </row>
    <row r="180" spans="1:14" s="13" customFormat="1" ht="15">
      <c r="A180" s="19"/>
      <c r="B180" s="19"/>
      <c r="C180" s="14"/>
      <c r="D180" s="14"/>
      <c r="E180" s="14"/>
      <c r="F180" s="15"/>
      <c r="G180" s="15"/>
      <c r="H180" s="16"/>
      <c r="L180" s="14"/>
      <c r="M180" s="14"/>
      <c r="N180" s="14"/>
    </row>
    <row r="181" spans="1:14" s="13" customFormat="1" ht="15">
      <c r="A181" s="19"/>
      <c r="B181" s="19"/>
      <c r="C181" s="14"/>
      <c r="D181" s="14"/>
      <c r="E181" s="14"/>
      <c r="F181" s="15"/>
      <c r="G181" s="15"/>
      <c r="H181" s="16"/>
      <c r="L181" s="14"/>
      <c r="M181" s="14"/>
      <c r="N181" s="14"/>
    </row>
    <row r="182" spans="1:14" s="13" customFormat="1" ht="15">
      <c r="A182" s="19"/>
      <c r="B182" s="19"/>
      <c r="C182" s="14"/>
      <c r="D182" s="14"/>
      <c r="E182" s="14"/>
      <c r="F182" s="15"/>
      <c r="G182" s="15"/>
      <c r="H182" s="16"/>
      <c r="L182" s="14"/>
      <c r="M182" s="14"/>
      <c r="N182" s="14"/>
    </row>
    <row r="183" spans="1:14" s="13" customFormat="1" ht="15">
      <c r="A183" s="19"/>
      <c r="B183" s="19"/>
      <c r="C183" s="14"/>
      <c r="D183" s="14"/>
      <c r="E183" s="14"/>
      <c r="F183" s="15"/>
      <c r="G183" s="15"/>
      <c r="H183" s="16"/>
      <c r="L183" s="14"/>
      <c r="M183" s="14"/>
      <c r="N183" s="14"/>
    </row>
    <row r="184" spans="1:14" s="13" customFormat="1" ht="15">
      <c r="A184" s="19"/>
      <c r="B184" s="19"/>
      <c r="C184" s="14"/>
      <c r="D184" s="14"/>
      <c r="E184" s="14"/>
      <c r="F184" s="15"/>
      <c r="G184" s="15"/>
      <c r="H184" s="16"/>
      <c r="L184" s="14"/>
      <c r="M184" s="14"/>
      <c r="N184" s="14"/>
    </row>
    <row r="185" spans="1:14" s="13" customFormat="1" ht="15">
      <c r="A185" s="19"/>
      <c r="B185" s="19"/>
      <c r="C185" s="14"/>
      <c r="D185" s="14"/>
      <c r="E185" s="14"/>
      <c r="F185" s="15"/>
      <c r="G185" s="15"/>
      <c r="H185" s="16"/>
      <c r="L185" s="14"/>
      <c r="M185" s="14"/>
      <c r="N185" s="14"/>
    </row>
    <row r="186" spans="1:14" s="13" customFormat="1" ht="15">
      <c r="A186" s="19"/>
      <c r="B186" s="19"/>
      <c r="C186" s="14"/>
      <c r="D186" s="14"/>
      <c r="E186" s="14"/>
      <c r="F186" s="15"/>
      <c r="G186" s="15"/>
      <c r="H186" s="16"/>
      <c r="L186" s="14"/>
      <c r="M186" s="14"/>
      <c r="N186" s="14"/>
    </row>
    <row r="187" spans="1:14" s="13" customFormat="1" ht="15">
      <c r="A187" s="19"/>
      <c r="B187" s="19"/>
      <c r="C187" s="14"/>
      <c r="D187" s="14"/>
      <c r="E187" s="14"/>
      <c r="F187" s="15"/>
      <c r="G187" s="15"/>
      <c r="H187" s="16"/>
      <c r="L187" s="14"/>
      <c r="M187" s="14"/>
      <c r="N187" s="14"/>
    </row>
    <row r="188" spans="1:14" s="13" customFormat="1" ht="15">
      <c r="A188" s="19"/>
      <c r="B188" s="19"/>
      <c r="C188" s="14"/>
      <c r="D188" s="14"/>
      <c r="E188" s="14"/>
      <c r="F188" s="15"/>
      <c r="G188" s="15"/>
      <c r="H188" s="16"/>
      <c r="L188" s="14"/>
      <c r="M188" s="14"/>
      <c r="N188" s="14"/>
    </row>
    <row r="189" spans="1:14" s="13" customFormat="1" ht="15">
      <c r="A189" s="19"/>
      <c r="B189" s="19"/>
      <c r="C189" s="14"/>
      <c r="D189" s="14"/>
      <c r="E189" s="14"/>
      <c r="F189" s="15"/>
      <c r="G189" s="15"/>
      <c r="H189" s="16"/>
      <c r="L189" s="14"/>
      <c r="M189" s="14"/>
      <c r="N189" s="14"/>
    </row>
    <row r="190" spans="1:14" s="13" customFormat="1" ht="15">
      <c r="A190" s="19"/>
      <c r="B190" s="19"/>
      <c r="C190" s="14"/>
      <c r="D190" s="14"/>
      <c r="E190" s="14"/>
      <c r="F190" s="15"/>
      <c r="G190" s="15"/>
      <c r="H190" s="16"/>
      <c r="L190" s="14"/>
      <c r="M190" s="14"/>
      <c r="N190" s="14"/>
    </row>
    <row r="191" spans="1:14" s="13" customFormat="1" ht="15">
      <c r="A191" s="19"/>
      <c r="B191" s="19"/>
      <c r="C191" s="14"/>
      <c r="D191" s="14"/>
      <c r="E191" s="14"/>
      <c r="F191" s="15"/>
      <c r="G191" s="15"/>
      <c r="H191" s="16"/>
      <c r="L191" s="14"/>
      <c r="M191" s="14"/>
      <c r="N191" s="14"/>
    </row>
    <row r="192" spans="1:14" s="13" customFormat="1" ht="15">
      <c r="A192" s="19"/>
      <c r="B192" s="19"/>
      <c r="C192" s="14"/>
      <c r="D192" s="14"/>
      <c r="E192" s="14"/>
      <c r="F192" s="15"/>
      <c r="G192" s="15"/>
      <c r="H192" s="16"/>
      <c r="L192" s="14"/>
      <c r="M192" s="14"/>
      <c r="N192" s="14"/>
    </row>
    <row r="193" spans="1:14" s="13" customFormat="1" ht="15">
      <c r="A193" s="19"/>
      <c r="B193" s="19"/>
      <c r="C193" s="14"/>
      <c r="D193" s="14"/>
      <c r="E193" s="14"/>
      <c r="F193" s="15"/>
      <c r="G193" s="15"/>
      <c r="H193" s="16"/>
      <c r="L193" s="14"/>
      <c r="M193" s="14"/>
      <c r="N193" s="14"/>
    </row>
    <row r="194" spans="1:14" s="13" customFormat="1" ht="15">
      <c r="A194" s="19"/>
      <c r="B194" s="19"/>
      <c r="C194" s="14"/>
      <c r="D194" s="14"/>
      <c r="E194" s="14"/>
      <c r="F194" s="15"/>
      <c r="G194" s="15"/>
      <c r="H194" s="16"/>
      <c r="L194" s="14"/>
      <c r="M194" s="14"/>
      <c r="N194" s="14"/>
    </row>
    <row r="195" spans="1:14" s="13" customFormat="1" ht="15">
      <c r="A195" s="19"/>
      <c r="B195" s="19"/>
      <c r="C195" s="14"/>
      <c r="D195" s="14"/>
      <c r="E195" s="14"/>
      <c r="F195" s="15"/>
      <c r="G195" s="15"/>
      <c r="H195" s="16"/>
      <c r="L195" s="14"/>
      <c r="M195" s="14"/>
      <c r="N195" s="14"/>
    </row>
    <row r="196" spans="1:14" s="13" customFormat="1" ht="15">
      <c r="A196" s="19"/>
      <c r="B196" s="19"/>
      <c r="C196" s="14"/>
      <c r="D196" s="14"/>
      <c r="E196" s="14"/>
      <c r="F196" s="15"/>
      <c r="G196" s="15"/>
      <c r="H196" s="16"/>
      <c r="L196" s="14"/>
      <c r="M196" s="14"/>
      <c r="N196" s="14"/>
    </row>
    <row r="197" spans="1:14" s="13" customFormat="1" ht="15">
      <c r="A197" s="19"/>
      <c r="B197" s="19"/>
      <c r="C197" s="14"/>
      <c r="D197" s="14"/>
      <c r="E197" s="14"/>
      <c r="F197" s="15"/>
      <c r="G197" s="15"/>
      <c r="H197" s="16"/>
      <c r="L197" s="14"/>
      <c r="M197" s="14"/>
      <c r="N197" s="14"/>
    </row>
    <row r="198" spans="1:14" s="13" customFormat="1" ht="15">
      <c r="A198" s="19"/>
      <c r="B198" s="19"/>
      <c r="C198" s="14"/>
      <c r="D198" s="14"/>
      <c r="E198" s="14"/>
      <c r="F198" s="15"/>
      <c r="G198" s="15"/>
      <c r="H198" s="16"/>
      <c r="L198" s="14"/>
      <c r="M198" s="14"/>
      <c r="N198" s="14"/>
    </row>
    <row r="199" spans="1:14" s="13" customFormat="1" ht="15">
      <c r="A199" s="19"/>
      <c r="B199" s="19"/>
      <c r="C199" s="14"/>
      <c r="D199" s="14"/>
      <c r="E199" s="14"/>
      <c r="F199" s="15"/>
      <c r="G199" s="15"/>
      <c r="H199" s="16"/>
      <c r="L199" s="14"/>
      <c r="M199" s="14"/>
      <c r="N199" s="14"/>
    </row>
    <row r="200" spans="1:14" s="13" customFormat="1" ht="15">
      <c r="A200" s="19"/>
      <c r="B200" s="19"/>
      <c r="C200" s="14"/>
      <c r="D200" s="14"/>
      <c r="E200" s="14"/>
      <c r="F200" s="15"/>
      <c r="G200" s="15"/>
      <c r="H200" s="16"/>
      <c r="L200" s="14"/>
      <c r="M200" s="14"/>
      <c r="N200" s="14"/>
    </row>
    <row r="201" spans="1:14" s="13" customFormat="1" ht="15">
      <c r="A201" s="19"/>
      <c r="B201" s="19"/>
      <c r="C201" s="14"/>
      <c r="D201" s="14"/>
      <c r="E201" s="14"/>
      <c r="F201" s="15"/>
      <c r="G201" s="15"/>
      <c r="H201" s="16"/>
      <c r="L201" s="14"/>
      <c r="M201" s="14"/>
      <c r="N201" s="14"/>
    </row>
    <row r="202" spans="1:14" s="13" customFormat="1" ht="15">
      <c r="A202" s="19"/>
      <c r="B202" s="19"/>
      <c r="C202" s="14"/>
      <c r="D202" s="14"/>
      <c r="E202" s="14"/>
      <c r="F202" s="15"/>
      <c r="G202" s="15"/>
      <c r="H202" s="16"/>
      <c r="L202" s="14"/>
      <c r="M202" s="14"/>
      <c r="N202" s="14"/>
    </row>
    <row r="203" spans="1:14" s="13" customFormat="1" ht="15">
      <c r="A203" s="19"/>
      <c r="B203" s="19"/>
      <c r="C203" s="14"/>
      <c r="D203" s="14"/>
      <c r="E203" s="14"/>
      <c r="F203" s="15"/>
      <c r="G203" s="15"/>
      <c r="H203" s="16"/>
      <c r="L203" s="14"/>
      <c r="M203" s="14"/>
      <c r="N203" s="14"/>
    </row>
    <row r="204" spans="1:14" s="13" customFormat="1" ht="15">
      <c r="A204" s="19"/>
      <c r="B204" s="19"/>
      <c r="C204" s="14"/>
      <c r="D204" s="14"/>
      <c r="E204" s="14"/>
      <c r="F204" s="15"/>
      <c r="G204" s="15"/>
      <c r="H204" s="16"/>
      <c r="L204" s="14"/>
      <c r="M204" s="14"/>
      <c r="N204" s="14"/>
    </row>
    <row r="205" spans="1:14" s="13" customFormat="1" ht="15">
      <c r="A205" s="19"/>
      <c r="B205" s="19"/>
      <c r="C205" s="14"/>
      <c r="D205" s="14"/>
      <c r="E205" s="14"/>
      <c r="F205" s="15"/>
      <c r="G205" s="15"/>
      <c r="H205" s="16"/>
      <c r="L205" s="14"/>
      <c r="M205" s="14"/>
      <c r="N205" s="14"/>
    </row>
    <row r="206" spans="1:14" s="13" customFormat="1" ht="15">
      <c r="A206" s="19"/>
      <c r="B206" s="19"/>
      <c r="C206" s="14"/>
      <c r="D206" s="14"/>
      <c r="E206" s="14"/>
      <c r="F206" s="15"/>
      <c r="G206" s="15"/>
      <c r="H206" s="16"/>
      <c r="L206" s="14"/>
      <c r="M206" s="14"/>
      <c r="N206" s="14"/>
    </row>
    <row r="207" spans="1:14" s="13" customFormat="1" ht="15">
      <c r="A207" s="19"/>
      <c r="B207" s="19"/>
      <c r="C207" s="14"/>
      <c r="D207" s="14"/>
      <c r="E207" s="14"/>
      <c r="F207" s="15"/>
      <c r="G207" s="15"/>
      <c r="H207" s="16"/>
      <c r="L207" s="14"/>
      <c r="M207" s="14"/>
      <c r="N207" s="14"/>
    </row>
    <row r="208" spans="1:14" s="13" customFormat="1" ht="15">
      <c r="A208" s="19"/>
      <c r="B208" s="19"/>
      <c r="C208" s="14"/>
      <c r="D208" s="14"/>
      <c r="E208" s="14"/>
      <c r="F208" s="15"/>
      <c r="G208" s="15"/>
      <c r="H208" s="16"/>
      <c r="L208" s="14"/>
      <c r="M208" s="14"/>
      <c r="N208" s="14"/>
    </row>
    <row r="209" spans="1:14" s="13" customFormat="1" ht="15">
      <c r="A209" s="19"/>
      <c r="B209" s="19"/>
      <c r="C209" s="14"/>
      <c r="D209" s="14"/>
      <c r="E209" s="14"/>
      <c r="F209" s="15"/>
      <c r="G209" s="15"/>
      <c r="H209" s="16"/>
      <c r="L209" s="14"/>
      <c r="M209" s="14"/>
      <c r="N209" s="14"/>
    </row>
    <row r="210" spans="1:14" s="13" customFormat="1" ht="15">
      <c r="A210" s="19"/>
      <c r="B210" s="19"/>
      <c r="C210" s="14"/>
      <c r="D210" s="14"/>
      <c r="E210" s="14"/>
      <c r="F210" s="15"/>
      <c r="G210" s="15"/>
      <c r="H210" s="16"/>
      <c r="L210" s="14"/>
      <c r="M210" s="14"/>
      <c r="N210" s="14"/>
    </row>
    <row r="211" spans="1:14" s="13" customFormat="1" ht="15">
      <c r="A211" s="19"/>
      <c r="B211" s="19"/>
      <c r="C211" s="14"/>
      <c r="D211" s="14"/>
      <c r="E211" s="14"/>
      <c r="F211" s="15"/>
      <c r="G211" s="15"/>
      <c r="H211" s="16"/>
      <c r="L211" s="14"/>
      <c r="M211" s="14"/>
      <c r="N211" s="14"/>
    </row>
    <row r="212" spans="1:14" s="13" customFormat="1" ht="15">
      <c r="A212" s="19"/>
      <c r="B212" s="19"/>
      <c r="C212" s="14"/>
      <c r="D212" s="14"/>
      <c r="E212" s="14"/>
      <c r="F212" s="15"/>
      <c r="G212" s="15"/>
      <c r="H212" s="16"/>
      <c r="L212" s="14"/>
      <c r="M212" s="14"/>
      <c r="N212" s="14"/>
    </row>
    <row r="213" spans="1:14" s="13" customFormat="1" ht="15">
      <c r="A213" s="19"/>
      <c r="B213" s="19"/>
      <c r="C213" s="14"/>
      <c r="D213" s="14"/>
      <c r="E213" s="14"/>
      <c r="F213" s="15"/>
      <c r="G213" s="15"/>
      <c r="H213" s="16"/>
      <c r="L213" s="14"/>
      <c r="M213" s="14"/>
      <c r="N213" s="14"/>
    </row>
    <row r="214" spans="1:14" s="13" customFormat="1" ht="15">
      <c r="A214" s="19"/>
      <c r="B214" s="19"/>
      <c r="C214" s="14"/>
      <c r="D214" s="14"/>
      <c r="E214" s="14"/>
      <c r="F214" s="15"/>
      <c r="G214" s="15"/>
      <c r="H214" s="16"/>
      <c r="L214" s="14"/>
      <c r="M214" s="14"/>
      <c r="N214" s="14"/>
    </row>
    <row r="215" spans="1:14" s="13" customFormat="1" ht="15">
      <c r="A215" s="19"/>
      <c r="B215" s="19"/>
      <c r="C215" s="14"/>
      <c r="D215" s="14"/>
      <c r="E215" s="14"/>
      <c r="F215" s="15"/>
      <c r="G215" s="15"/>
      <c r="H215" s="16"/>
      <c r="L215" s="14"/>
      <c r="M215" s="14"/>
      <c r="N215" s="14"/>
    </row>
    <row r="216" spans="1:14" s="13" customFormat="1" ht="15">
      <c r="A216" s="19"/>
      <c r="B216" s="19"/>
      <c r="C216" s="14"/>
      <c r="D216" s="14"/>
      <c r="E216" s="14"/>
      <c r="F216" s="15"/>
      <c r="G216" s="15"/>
      <c r="H216" s="16"/>
      <c r="L216" s="14"/>
      <c r="M216" s="14"/>
      <c r="N216" s="14"/>
    </row>
  </sheetData>
  <sheetProtection/>
  <mergeCells count="20">
    <mergeCell ref="O4:O5"/>
    <mergeCell ref="P4:Q4"/>
    <mergeCell ref="R4:R5"/>
    <mergeCell ref="S4:T4"/>
    <mergeCell ref="O3:Q3"/>
    <mergeCell ref="R3:T3"/>
    <mergeCell ref="C4:C5"/>
    <mergeCell ref="D4:E4"/>
    <mergeCell ref="F4:F5"/>
    <mergeCell ref="G4:H4"/>
    <mergeCell ref="I4:I5"/>
    <mergeCell ref="J4:K4"/>
    <mergeCell ref="L4:L5"/>
    <mergeCell ref="M4:N4"/>
    <mergeCell ref="A3:A5"/>
    <mergeCell ref="B3:B5"/>
    <mergeCell ref="C3:E3"/>
    <mergeCell ref="F3:H3"/>
    <mergeCell ref="I3:K3"/>
    <mergeCell ref="L3:N3"/>
  </mergeCells>
  <printOptions/>
  <pageMargins left="0.03937007874015748" right="0.03937007874015748" top="0.15748031496062992" bottom="0.15748031496062992" header="0.31496062992125984" footer="0.31496062992125984"/>
  <pageSetup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Peteneva</cp:lastModifiedBy>
  <cp:lastPrinted>2021-12-17T04:15:47Z</cp:lastPrinted>
  <dcterms:created xsi:type="dcterms:W3CDTF">2011-03-01T10:04:19Z</dcterms:created>
  <dcterms:modified xsi:type="dcterms:W3CDTF">2021-12-17T05:20:00Z</dcterms:modified>
  <cp:category/>
  <cp:version/>
  <cp:contentType/>
  <cp:contentStatus/>
</cp:coreProperties>
</file>