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Доходы рес.бюджета уточн" sheetId="1" r:id="rId1"/>
  </sheets>
  <definedNames>
    <definedName name="TableRow" localSheetId="0">'Доходы рес.бюджета уточн'!#REF!</definedName>
    <definedName name="TableRow">#REF!</definedName>
    <definedName name="TableRow1" localSheetId="0">#REF!</definedName>
    <definedName name="TableRow1">#REF!</definedName>
    <definedName name="TableRow2" localSheetId="0">#REF!</definedName>
    <definedName name="TableRow2">#REF!</definedName>
    <definedName name="_xlnm.Print_Titles" localSheetId="0">'Доходы рес.бюджета уточн'!$5:$6</definedName>
  </definedNames>
  <calcPr fullCalcOnLoad="1" fullPrecision="0"/>
</workbook>
</file>

<file path=xl/sharedStrings.xml><?xml version="1.0" encoding="utf-8"?>
<sst xmlns="http://schemas.openxmlformats.org/spreadsheetml/2006/main" count="265" uniqueCount="201">
  <si>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</si>
  <si>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</si>
  <si>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</si>
  <si>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</si>
  <si>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</si>
  <si>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</si>
  <si>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</si>
  <si>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</si>
  <si>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</si>
  <si>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</si>
  <si>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</si>
  <si>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</si>
  <si>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</si>
  <si>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</si>
  <si>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</si>
  <si>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</si>
  <si>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</si>
  <si>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</si>
  <si>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</si>
  <si>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</si>
  <si>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</si>
  <si>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</si>
  <si>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</si>
  <si>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</si>
  <si>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</si>
  <si>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</si>
  <si>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</si>
  <si>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</si>
  <si>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</si>
  <si>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</si>
  <si>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</si>
  <si>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</si>
  <si>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</si>
  <si>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</si>
  <si>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</si>
  <si>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</si>
  <si>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</si>
  <si>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</si>
  <si>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</si>
  <si>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</si>
  <si>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</si>
  <si>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</si>
  <si>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</si>
  <si>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</si>
  <si>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</si>
  <si>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</si>
  <si>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</si>
  <si>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</si>
  <si>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</si>
  <si>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</si>
  <si>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</si>
  <si>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</si>
  <si>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</si>
  <si>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</si>
  <si>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</si>
  <si>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</si>
  <si>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</si>
  <si>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</si>
  <si>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</si>
  <si>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</si>
  <si>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</si>
  <si>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</si>
  <si>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</si>
  <si>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</si>
  <si>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</si>
  <si>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</si>
  <si>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</si>
  <si>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</si>
  <si>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</si>
  <si>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</si>
  <si>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</si>
  <si>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</si>
  <si>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</si>
  <si>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</si>
  <si>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</si>
  <si>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 в бюджеты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</si>
  <si>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</si>
  <si>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</si>
  <si>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</si>
  <si>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</si>
  <si>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</si>
  <si>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абсолютное отклонение, тыс. руб.</t>
  </si>
  <si>
    <t>процент исполнения, %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</si>
  <si>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</si>
  <si>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</si>
  <si>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</si>
  <si>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</si>
  <si>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</si>
  <si>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</si>
  <si>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</si>
  <si>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</si>
  <si>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</si>
  <si>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</si>
  <si>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</si>
  <si>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</si>
  <si>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</si>
  <si>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</si>
  <si>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</si>
  <si>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</si>
  <si>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</si>
  <si>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</si>
  <si>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</si>
  <si>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</si>
  <si>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профессиональный доход</t>
  </si>
  <si>
    <t>Безвозмездные поступления от негосударственных организаций в бюджеты субъектов Российской Федерации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</si>
  <si>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</si>
  <si>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 xml:space="preserve"> </t>
  </si>
  <si>
    <t>Пояснения различий между уточненным утвержденным планом и фактическими показателями доходов (более +, - 5%)</t>
  </si>
  <si>
    <t>Отклонение фактического исполнения от плана составило менее 5 %</t>
  </si>
  <si>
    <t>темп роста, %</t>
  </si>
  <si>
    <t>-</t>
  </si>
  <si>
    <t>Отклонение обусловлено поступлением платежей разового характера</t>
  </si>
  <si>
    <t>Отклонение обусловлено, в основном, поступлением платежей разового характера в крупном размере</t>
  </si>
  <si>
    <t xml:space="preserve">Поступления прогнозировались по данным главного администратора доходов </t>
  </si>
  <si>
    <t>В связи с доведением средств федерального бюджета в соответствии с нормативными правовыми актами РФ и фактическим поступлением средств</t>
  </si>
  <si>
    <t>Исполнено на 01.01.2022 года</t>
  </si>
  <si>
    <t>Пояснения различий между первоначально утвержденным планом и их фактическими значениями (более +, - 5%)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</si>
  <si>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</si>
  <si>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Доходы от размещения средств бюджетов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</si>
  <si>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</si>
  <si>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БЮДЖЕТА, ВСЕГО</t>
  </si>
  <si>
    <t>Перевыполнение плана за счет роста налоговой базы, увеличения количества зарегистрированных самозанятых граждан.</t>
  </si>
  <si>
    <t xml:space="preserve"> Перевыполлнение плана связано с ростом налоговой базы по налогу в связи с постановкой на учет новых транспортных средств и погашением крупной суммы задолженности от одного налогоплательщика</t>
  </si>
  <si>
    <t>Плановые назначения зависят от сумм фактического поступления в течение финансового года</t>
  </si>
  <si>
    <t>Первоначально утвержденный план прогнозировался на основании данных проекта федерального закона. Доведением бюджетных ассигнований за счет средств федерального бюджета в течение финансового года</t>
  </si>
  <si>
    <t xml:space="preserve">Отклонение обусловлено снижением  поступлений за выдачу, переоформление, выдачу дубликата разрешения на осуществление деятельности по перевозке пассажиров и багажа легковым такси на территории Республики Алтай </t>
  </si>
  <si>
    <t xml:space="preserve">Перевыполнение обусловлено поступлением платежей разового заявительного характера </t>
  </si>
  <si>
    <t xml:space="preserve"> Перевыполнение плана за счет роста количества обращений за получением государственной услуги.</t>
  </si>
  <si>
    <t>Отклонение обусловлено роста поступлений платы за размещение отходов производства, поступления по не запланированным погашением дебиторской задолженности прошлых лет по решению суда.</t>
  </si>
  <si>
    <t>Отклонение обусловлено в основном,  ростом количества платных услуг, оказанных учреждениями.</t>
  </si>
  <si>
    <t>Поступление платежей большем, чем планировалось по плану, в связи с увеличение колличесва платных услуг.</t>
  </si>
  <si>
    <t>00011402000000000000</t>
  </si>
  <si>
    <t>Отклонение обусловлено уменьшением количества обращений.</t>
  </si>
  <si>
    <t xml:space="preserve">Перевыполнение плана связано с проведением внеплановых проверок, по результатам которых выявлены правонарушения. </t>
  </si>
  <si>
    <t>Перевыполнение плана за счет роста оплаты дебиторской задолженности и за счет поступлений по результатам претензионной деятельности.</t>
  </si>
  <si>
    <t>Рост поступлений  в основном связан поступлениями по новому доходному источнику - доходы от операций по управлению остатками средств на едином казначейском счетеи и  ростом доходов, получаемых в виде арендной платы.</t>
  </si>
  <si>
    <t>Сведения о фактических поступлениях в республиканский бюджет Республики Алтай  доходов по видам доходов  в сравнении с первоначально утвержденными законом о бюджете значениями и с уточненными значениями с учетом внесенных изменений за 2022 год</t>
  </si>
  <si>
    <t>Первоначально утверждено на 2022 год</t>
  </si>
  <si>
    <t>Утверждено на 2022 год (с учетом изменений)</t>
  </si>
  <si>
    <t>Показатели отклонения первоночально утвержденного плана и их фактическими показателями за 2022 год</t>
  </si>
  <si>
    <t>Показатели исполнения уточненного утвержденного плана и их фактическими показателями за 2022 год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</si>
  <si>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</si>
  <si>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</si>
  <si>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00010802000010000110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</si>
  <si>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</si>
  <si>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</si>
  <si>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00011611000010000140</t>
  </si>
  <si>
    <t xml:space="preserve"> Не выполенение плана в результате возврата на расчетный счет налогоплательщиков сумм ранее излишне уплаченного налога на имущество организаций, а также погашением крупной суммы задолженности по налогу одним налогоплательщиком в 2021 году</t>
  </si>
  <si>
    <t xml:space="preserve"> Рост в основном за счет выкупа земельных участков сельскохозяйственного назначения их арендаторам по истечении трехлетнего срока с момента заключения договора аренды, а также выкупа земельных участков собственниками расположенных на таких участках зданий, сооружений либо помещений в соответствии со статьей 39.3 Земельного кодекса Российской Федерации.</t>
  </si>
  <si>
    <t>Невыполнение плана и снижение поступлений связано с уменьшением количества лиц, обратившихся за получением разрешения на осуществление деятельности по перевозке пассажиров и багажа легковым такси на территории Республики Алтай в связи с заключением водителями договоров на перевозку с агрегаторами такси.</t>
  </si>
  <si>
    <t>Рост поступлений в основном связан с ростом поступлений административных штрафов, установленных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</si>
  <si>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Невыполнение плановых показателей связано с меньшим чем планировалось поступлением административных штрафов, установленных главой 12 Кодекса Российской Федерации об административных правонарушениях, за административные правонарушения в области дорожного движения, в 4 квартале 2022 года</t>
  </si>
  <si>
    <t>Рост поступлений обусловлено увеличением налоговой базы за 9 месяцев 2022 года по основным налогоплательщикам.</t>
  </si>
  <si>
    <t>Рост поступлений обусловлен увилечением объемов реализации, а так же индексацией налоговой ставки.</t>
  </si>
  <si>
    <t>Рост поступлений обусловлен увилечением объемов реализации.</t>
  </si>
  <si>
    <t xml:space="preserve">Перевыполнение плана обусловлено ростом  поступлений акцизов на автомобильный бензин в связи с сложившимися объемами реализации  в целом по Российской Федерации </t>
  </si>
  <si>
    <t xml:space="preserve"> Рост обусловлены ростом количества обращений физических и юридических лиц за совершением юридически значимых действий.</t>
  </si>
  <si>
    <t>2 00 00000 00 0000 000</t>
  </si>
  <si>
    <t>2 02 00000 00 0000 000</t>
  </si>
  <si>
    <t>2 02 10000 00 0000 150</t>
  </si>
  <si>
    <t>Дотации бюджетам субъектов Российской Федерации на выравнивание бюджетной обеспеченности</t>
  </si>
  <si>
    <t>2 02 15001 02 0000 150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</si>
  <si>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</si>
  <si>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2 02 15009 02 0000 150</t>
  </si>
  <si>
    <t>2 02 20000 00 0000 150</t>
  </si>
  <si>
    <t>2 02 30000 00 0000 150</t>
  </si>
  <si>
    <t>2 02 40000 00 0000 150</t>
  </si>
  <si>
    <t>2 03 00000 00 0000 000</t>
  </si>
  <si>
    <t>2 03 02000 02 0000 150</t>
  </si>
  <si>
    <t>2 03 02040 02 0000 150</t>
  </si>
  <si>
    <t>Безвозмездные поступления от негосударственных организаций</t>
  </si>
  <si>
    <t>2 04 00000 00 0000 000</t>
  </si>
  <si>
    <t>Фактическое поступление средств, в соответствии с заключенным соглашением с Фондом поддержки детей, а также поступление средств на выделение грантов некоммерческим организациям на поддержку гражданского общества</t>
  </si>
  <si>
    <t>2 04 02000 02 0000 150</t>
  </si>
  <si>
    <t>2 04 02010 02 0000 150</t>
  </si>
  <si>
    <t>Прочие безвозмездные поступления</t>
  </si>
  <si>
    <t>2 07 00000 00 0000 000</t>
  </si>
  <si>
    <t>2 18 00000 00 0000 000</t>
  </si>
  <si>
    <t>2 18 00000 00 0000 150</t>
  </si>
  <si>
    <t>2 18 00000 02 0000 150</t>
  </si>
  <si>
    <t>2 19 00000 00 0000 000</t>
  </si>
  <si>
    <t>2 19 00000 02 0000 150</t>
  </si>
  <si>
    <t xml:space="preserve"> Рост поступлений за совершение действий, связанных с приобретением гражданства Российской Федерации и (при обращении через многофункциональные центры)</t>
  </si>
  <si>
    <t>Невыполнение плана связано с уменьшением поступлений в 4 квартале 2022 года.</t>
  </si>
  <si>
    <t>Невыполнение плана в связано с меньшими поступлениями по доходам от операций по управлению остатками средств на едином казначейском счете в 4 квартале 2022 года.</t>
  </si>
  <si>
    <t>Уточненный план расчитан на основании фактических поступлений и темпа роста за первое полугодие 2022 года.</t>
  </si>
  <si>
    <t>Невыполнение плановых показателей связано с меньшим чем планировалось поступлением доходов от операций по управлению остатками средств на едином казначейском счете, зачисляемых в бюджеты субъектов Российской Федерации, по итогам 4 квартала 2022 года.</t>
  </si>
  <si>
    <t>Уточненный план рассчитан на основании сложившейся задолженности.</t>
  </si>
  <si>
    <t>Невыполнение плана связано с отсутствием поступлений в части погашения задолженности по процентам по бюджетным кредитам.</t>
  </si>
  <si>
    <t>Невыполнение связано с несвоевременным поступлением арендных платежей от крупных арендаторов.</t>
  </si>
  <si>
    <t>Рост связан с большим количеством выкупленные земельных участков.</t>
  </si>
  <si>
    <t>Уточненные план расчитан на основании дебиторской задолженности планируемой к погашению.</t>
  </si>
  <si>
    <t>Невыполнение плана связано с уточнением сумм на другой код бюджетной классификации.</t>
  </si>
  <si>
    <t xml:space="preserve">  Перевыполнение плана в основном за счет увеличения поступлений платы за размещение отходов производства и потребления в связи с оплатой крупной суммы дебиторской задолженности, а также внесением платежей по представленным уточненным декларациям о плате за негативное воздействие на окружающую среду.</t>
  </si>
  <si>
    <t>Перевыполнение плана связано с большим, чем планировалось поступлением регулярных платежей за пользование недрами при пользовании недрами на территории Российской Федерации.</t>
  </si>
  <si>
    <t>Отклонение обусловлено ростом поступлений разовых платежей за пользование недрами.</t>
  </si>
  <si>
    <t xml:space="preserve">Незначительное перевыполнение плана связано с проведением в конце декабря 2022 года аукциона и увеличением договоров купли-продажи лесных насаждений для собственных нужд.
</t>
  </si>
  <si>
    <t>Перевыполнение плана связано  в основном обусловлено ростом поступлений платы за использование лесов.</t>
  </si>
  <si>
    <t>Отклонение обусловлено роста поступлений платы за размещение отходов производства, роста поступлений платы за использование лесов.</t>
  </si>
  <si>
    <t>Невыполнение годовых плановых назначений обусловлено несвоевременной оплатой доходов, в порядке возмещения расходов, понесенных в связи с эксплуатацией имущества, возмещения средств за поставку некачественных средств индивидуальной защиты.</t>
  </si>
  <si>
    <t>Рост поступлений доходов, в порядке возмещения расходов, понесенных в связи с эксплуатацией имущества, возмещения средств.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</si>
</sst>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_-* #,##0.0_р_._-;\-* #,##0.0_р_._-;_-* &quot;-&quot;??_р_._-;_-@_-"/>
    <numFmt numFmtId="189" formatCode="#0.00"/>
    <numFmt numFmtId="190" formatCode="#,##0.0\ _₽"/>
    <numFmt numFmtId="191" formatCode="#,##0.0_ ;\-#,##0.0\ "/>
    <numFmt numFmtId="192" formatCode="#,##0.000\ _₽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\ _₽;\-#,##0.0\ _₽"/>
    <numFmt numFmtId="199" formatCode="000000"/>
    <numFmt numFmtId="200" formatCode="#,##0.00_ ;\-#,##0.00\ "/>
    <numFmt numFmtId="201" formatCode="_-* #,##0.0\ &quot;₽&quot;_-;\-* #,##0.0\ &quot;₽&quot;_-;_-* &quot;-&quot;?\ &quot;₽&quot;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804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7" fillId="20" borderId="1">
      <alignment horizontal="left" vertical="top" wrapText="1"/>
      <protection/>
    </xf>
    <xf numFmtId="49" fontId="47" fillId="20" borderId="2">
      <alignment horizontal="center" vertical="top" wrapText="1" shrinkToFit="1"/>
      <protection/>
    </xf>
    <xf numFmtId="4" fontId="47" fillId="20" borderId="2">
      <alignment horizontal="right" vertical="top" wrapText="1" shrinkToFit="1"/>
      <protection/>
    </xf>
    <xf numFmtId="189" fontId="47" fillId="20" borderId="2">
      <alignment horizontal="right" vertical="top" wrapText="1" shrinkToFit="1"/>
      <protection/>
    </xf>
    <xf numFmtId="4" fontId="47" fillId="20" borderId="3">
      <alignment horizontal="right" vertical="top" shrinkToFit="1"/>
      <protection/>
    </xf>
    <xf numFmtId="0" fontId="48" fillId="21" borderId="4">
      <alignment horizontal="left" vertical="top" wrapText="1"/>
      <protection/>
    </xf>
    <xf numFmtId="49" fontId="48" fillId="21" borderId="5">
      <alignment horizontal="center" vertical="top" shrinkToFit="1"/>
      <protection/>
    </xf>
    <xf numFmtId="4" fontId="48" fillId="21" borderId="5">
      <alignment horizontal="right" vertical="top" shrinkToFit="1"/>
      <protection/>
    </xf>
    <xf numFmtId="189" fontId="48" fillId="21" borderId="5">
      <alignment horizontal="right" vertical="top" shrinkToFit="1"/>
      <protection/>
    </xf>
    <xf numFmtId="4" fontId="48" fillId="21" borderId="6">
      <alignment horizontal="right" vertical="top" shrinkToFit="1"/>
      <protection/>
    </xf>
    <xf numFmtId="0" fontId="48" fillId="22" borderId="7">
      <alignment horizontal="left" vertical="top" wrapText="1"/>
      <protection/>
    </xf>
    <xf numFmtId="49" fontId="48" fillId="22" borderId="8">
      <alignment horizontal="center" vertical="top" shrinkToFit="1"/>
      <protection/>
    </xf>
    <xf numFmtId="4" fontId="48" fillId="22" borderId="8">
      <alignment horizontal="right" vertical="top" shrinkToFit="1"/>
      <protection/>
    </xf>
    <xf numFmtId="189" fontId="48" fillId="22" borderId="8">
      <alignment horizontal="right" vertical="top" shrinkToFit="1"/>
      <protection/>
    </xf>
    <xf numFmtId="4" fontId="48" fillId="22" borderId="9">
      <alignment horizontal="right" vertical="top" shrinkToFit="1"/>
      <protection/>
    </xf>
    <xf numFmtId="0" fontId="49" fillId="0" borderId="7">
      <alignment horizontal="left" vertical="top" wrapText="1"/>
      <protection/>
    </xf>
    <xf numFmtId="49" fontId="48" fillId="22" borderId="7">
      <alignment horizontal="center" vertical="top" shrinkToFit="1"/>
      <protection/>
    </xf>
    <xf numFmtId="49" fontId="50" fillId="0" borderId="8">
      <alignment horizontal="center" vertical="top" shrinkToFit="1"/>
      <protection/>
    </xf>
    <xf numFmtId="0" fontId="48" fillId="22" borderId="8">
      <alignment horizontal="left" vertical="top" wrapTex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0" fontId="49" fillId="0" borderId="7">
      <alignment horizontal="left" vertical="top" wrapText="1"/>
      <protection/>
    </xf>
    <xf numFmtId="49" fontId="50" fillId="0" borderId="8">
      <alignment horizontal="center" vertical="top" shrinkToFi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0" fontId="49" fillId="0" borderId="7">
      <alignment horizontal="left" vertical="top" wrapText="1"/>
      <protection/>
    </xf>
    <xf numFmtId="49" fontId="50" fillId="0" borderId="8">
      <alignment horizontal="center" vertical="top" shrinkToFi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0" fontId="49" fillId="0" borderId="7">
      <alignment horizontal="left" vertical="top" wrapText="1"/>
      <protection/>
    </xf>
    <xf numFmtId="49" fontId="50" fillId="0" borderId="8">
      <alignment horizontal="center" vertical="top" shrinkToFi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189" fontId="51" fillId="0" borderId="8">
      <alignment horizontal="right" vertical="top" shrinkToFit="1"/>
      <protection/>
    </xf>
    <xf numFmtId="4" fontId="51" fillId="0" borderId="9">
      <alignment horizontal="right" vertical="top" shrinkToFit="1"/>
      <protection/>
    </xf>
    <xf numFmtId="4" fontId="52" fillId="0" borderId="8">
      <alignment horizontal="right" vertical="top" shrinkToFit="1"/>
      <protection/>
    </xf>
    <xf numFmtId="189" fontId="52" fillId="0" borderId="8">
      <alignment horizontal="right" vertical="top" shrinkToFit="1"/>
      <protection/>
    </xf>
    <xf numFmtId="4" fontId="52" fillId="0" borderId="9">
      <alignment horizontal="right" vertical="top" shrinkToFit="1"/>
      <protection/>
    </xf>
    <xf numFmtId="4" fontId="47" fillId="20" borderId="2">
      <alignment horizontal="center" vertical="center" wrapText="1" shrinkToFit="1"/>
      <protection/>
    </xf>
    <xf numFmtId="189" fontId="47" fillId="20" borderId="2">
      <alignment horizontal="center" vertical="center" wrapText="1" shrinkToFit="1"/>
      <protection/>
    </xf>
    <xf numFmtId="4" fontId="47" fillId="20" borderId="3">
      <alignment horizontal="center" vertical="center" shrinkToFit="1"/>
      <protection/>
    </xf>
    <xf numFmtId="0" fontId="50" fillId="0" borderId="0">
      <alignment horizontal="right" vertical="top" wrapText="1"/>
      <protection/>
    </xf>
    <xf numFmtId="4" fontId="53" fillId="0" borderId="8">
      <alignment horizontal="right" vertical="top" shrinkToFit="1"/>
      <protection/>
    </xf>
    <xf numFmtId="189" fontId="53" fillId="0" borderId="8">
      <alignment horizontal="right" vertical="top" shrinkToFit="1"/>
      <protection/>
    </xf>
    <xf numFmtId="4" fontId="53" fillId="0" borderId="9">
      <alignment horizontal="right" vertical="top" shrinkToFit="1"/>
      <protection/>
    </xf>
    <xf numFmtId="4" fontId="54" fillId="0" borderId="8">
      <alignment horizontal="right" vertical="top" shrinkToFit="1"/>
      <protection/>
    </xf>
    <xf numFmtId="189" fontId="54" fillId="0" borderId="8">
      <alignment horizontal="right" vertical="top" shrinkToFit="1"/>
      <protection/>
    </xf>
    <xf numFmtId="4" fontId="54" fillId="0" borderId="9">
      <alignment horizontal="right" vertical="top" shrinkToFit="1"/>
      <protection/>
    </xf>
    <xf numFmtId="4" fontId="51" fillId="0" borderId="8">
      <alignment horizontal="right" vertical="top" shrinkToFit="1"/>
      <protection/>
    </xf>
    <xf numFmtId="0" fontId="50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49" fontId="48" fillId="0" borderId="10">
      <alignment horizontal="center" vertical="center" wrapText="1"/>
      <protection/>
    </xf>
    <xf numFmtId="0" fontId="6" fillId="0" borderId="11">
      <alignment horizontal="center" vertical="top" wrapText="1"/>
      <protection/>
    </xf>
    <xf numFmtId="0" fontId="6" fillId="0" borderId="12">
      <alignment horizontal="center" vertical="top" wrapText="1"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13" applyNumberFormat="0" applyAlignment="0" applyProtection="0"/>
    <xf numFmtId="0" fontId="56" fillId="30" borderId="14" applyNumberFormat="0" applyAlignment="0" applyProtection="0"/>
    <xf numFmtId="0" fontId="57" fillId="30" borderId="13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31" borderId="19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20" applyNumberFormat="0" applyFont="0" applyAlignment="0" applyProtection="0"/>
    <xf numFmtId="9" fontId="0" fillId="0" borderId="0" applyFont="0" applyFill="0" applyBorder="0" applyAlignment="0" applyProtection="0"/>
    <xf numFmtId="0" fontId="70" fillId="0" borderId="2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187" fontId="3" fillId="0" borderId="22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Alignment="1">
      <alignment horizontal="center" wrapText="1"/>
    </xf>
    <xf numFmtId="190" fontId="3" fillId="0" borderId="22" xfId="0" applyNumberFormat="1" applyFont="1" applyFill="1" applyBorder="1" applyAlignment="1">
      <alignment horizontal="center" vertical="center"/>
    </xf>
    <xf numFmtId="190" fontId="7" fillId="0" borderId="22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99" fontId="3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87" fontId="7" fillId="0" borderId="22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180" fontId="10" fillId="0" borderId="22" xfId="196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180" fontId="11" fillId="0" borderId="22" xfId="196" applyNumberFormat="1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left" vertical="center" wrapText="1"/>
    </xf>
    <xf numFmtId="49" fontId="74" fillId="0" borderId="22" xfId="0" applyNumberFormat="1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188" fontId="10" fillId="0" borderId="22" xfId="196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wrapText="1"/>
    </xf>
    <xf numFmtId="0" fontId="3" fillId="0" borderId="22" xfId="92" applyNumberFormat="1" applyFont="1" applyFill="1" applyBorder="1" applyAlignment="1" applyProtection="1">
      <alignment horizontal="center" vertical="center" wrapText="1"/>
      <protection/>
    </xf>
    <xf numFmtId="0" fontId="3" fillId="0" borderId="22" xfId="92" applyNumberFormat="1" applyFont="1" applyFill="1" applyBorder="1" applyAlignment="1">
      <alignment horizontal="center" vertical="center" wrapText="1"/>
      <protection/>
    </xf>
    <xf numFmtId="0" fontId="3" fillId="0" borderId="22" xfId="93" applyNumberFormat="1" applyFont="1" applyFill="1" applyBorder="1" applyAlignment="1" applyProtection="1">
      <alignment horizontal="center" vertical="center" wrapText="1"/>
      <protection/>
    </xf>
    <xf numFmtId="0" fontId="3" fillId="0" borderId="22" xfId="93" applyNumberFormat="1" applyFont="1" applyFill="1" applyBorder="1" applyAlignment="1">
      <alignment horizontal="center" vertical="center" wrapText="1"/>
      <protection/>
    </xf>
    <xf numFmtId="4" fontId="3" fillId="0" borderId="22" xfId="0" applyNumberFormat="1" applyFont="1" applyFill="1" applyBorder="1" applyAlignment="1">
      <alignment horizontal="center" vertical="center" wrapText="1"/>
    </xf>
  </cellXfs>
  <cellStyles count="1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ex73" xfId="50"/>
    <cellStyle name="ex73 2" xfId="51"/>
    <cellStyle name="ex74" xfId="52"/>
    <cellStyle name="ex74 2" xfId="53"/>
    <cellStyle name="ex75" xfId="54"/>
    <cellStyle name="ex76" xfId="55"/>
    <cellStyle name="ex77" xfId="56"/>
    <cellStyle name="ex78" xfId="57"/>
    <cellStyle name="ex79" xfId="58"/>
    <cellStyle name="ex80" xfId="59"/>
    <cellStyle name="ex81" xfId="60"/>
    <cellStyle name="ex82" xfId="61"/>
    <cellStyle name="ex83" xfId="62"/>
    <cellStyle name="ex84" xfId="63"/>
    <cellStyle name="ex85" xfId="64"/>
    <cellStyle name="ex86" xfId="65"/>
    <cellStyle name="ex87" xfId="66"/>
    <cellStyle name="ex88" xfId="67"/>
    <cellStyle name="ex89" xfId="68"/>
    <cellStyle name="ex90" xfId="69"/>
    <cellStyle name="ex91" xfId="70"/>
    <cellStyle name="ex92" xfId="71"/>
    <cellStyle name="st100" xfId="72"/>
    <cellStyle name="st101" xfId="73"/>
    <cellStyle name="st102" xfId="74"/>
    <cellStyle name="st103" xfId="75"/>
    <cellStyle name="st104" xfId="76"/>
    <cellStyle name="st105" xfId="77"/>
    <cellStyle name="st106" xfId="78"/>
    <cellStyle name="st107" xfId="79"/>
    <cellStyle name="st57" xfId="80"/>
    <cellStyle name="st93" xfId="81"/>
    <cellStyle name="st94" xfId="82"/>
    <cellStyle name="st95" xfId="83"/>
    <cellStyle name="st96" xfId="84"/>
    <cellStyle name="st97" xfId="85"/>
    <cellStyle name="st98" xfId="86"/>
    <cellStyle name="st99" xfId="87"/>
    <cellStyle name="style0" xfId="88"/>
    <cellStyle name="td" xfId="89"/>
    <cellStyle name="tr" xfId="90"/>
    <cellStyle name="xl_bot_header" xfId="91"/>
    <cellStyle name="xl28" xfId="92"/>
    <cellStyle name="xl40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10" xfId="115"/>
    <cellStyle name="Обычный 2 10 2" xfId="116"/>
    <cellStyle name="Обычный 2 11" xfId="117"/>
    <cellStyle name="Обычный 2 11 2" xfId="118"/>
    <cellStyle name="Обычный 2 12" xfId="119"/>
    <cellStyle name="Обычный 2 12 2" xfId="120"/>
    <cellStyle name="Обычный 2 13" xfId="121"/>
    <cellStyle name="Обычный 2 13 2" xfId="122"/>
    <cellStyle name="Обычный 2 14" xfId="123"/>
    <cellStyle name="Обычный 2 14 2" xfId="124"/>
    <cellStyle name="Обычный 2 15" xfId="125"/>
    <cellStyle name="Обычный 2 15 2" xfId="126"/>
    <cellStyle name="Обычный 2 16" xfId="127"/>
    <cellStyle name="Обычный 2 16 2" xfId="128"/>
    <cellStyle name="Обычный 2 17" xfId="129"/>
    <cellStyle name="Обычный 2 17 2" xfId="130"/>
    <cellStyle name="Обычный 2 18" xfId="131"/>
    <cellStyle name="Обычный 2 18 2" xfId="132"/>
    <cellStyle name="Обычный 2 19" xfId="133"/>
    <cellStyle name="Обычный 2 19 2" xfId="134"/>
    <cellStyle name="Обычный 2 2" xfId="135"/>
    <cellStyle name="Обычный 2 2 2" xfId="136"/>
    <cellStyle name="Обычный 2 20" xfId="137"/>
    <cellStyle name="Обычный 2 20 2" xfId="138"/>
    <cellStyle name="Обычный 2 21" xfId="139"/>
    <cellStyle name="Обычный 2 21 2" xfId="140"/>
    <cellStyle name="Обычный 2 22" xfId="141"/>
    <cellStyle name="Обычный 2 22 2" xfId="142"/>
    <cellStyle name="Обычный 2 23" xfId="143"/>
    <cellStyle name="Обычный 2 23 2" xfId="144"/>
    <cellStyle name="Обычный 2 24" xfId="145"/>
    <cellStyle name="Обычный 2 24 2" xfId="146"/>
    <cellStyle name="Обычный 2 25" xfId="147"/>
    <cellStyle name="Обычный 2 25 2" xfId="148"/>
    <cellStyle name="Обычный 2 26" xfId="149"/>
    <cellStyle name="Обычный 2 26 2" xfId="150"/>
    <cellStyle name="Обычный 2 27" xfId="151"/>
    <cellStyle name="Обычный 2 27 2" xfId="152"/>
    <cellStyle name="Обычный 2 28" xfId="153"/>
    <cellStyle name="Обычный 2 28 2" xfId="154"/>
    <cellStyle name="Обычный 2 29" xfId="155"/>
    <cellStyle name="Обычный 2 29 2" xfId="156"/>
    <cellStyle name="Обычный 2 3" xfId="157"/>
    <cellStyle name="Обычный 2 3 2" xfId="158"/>
    <cellStyle name="Обычный 2 30" xfId="159"/>
    <cellStyle name="Обычный 2 30 2" xfId="160"/>
    <cellStyle name="Обычный 2 31" xfId="161"/>
    <cellStyle name="Обычный 2 31 2" xfId="162"/>
    <cellStyle name="Обычный 2 32" xfId="163"/>
    <cellStyle name="Обычный 2 32 2" xfId="164"/>
    <cellStyle name="Обычный 2 33" xfId="165"/>
    <cellStyle name="Обычный 2 33 2" xfId="166"/>
    <cellStyle name="Обычный 2 34" xfId="167"/>
    <cellStyle name="Обычный 2 34 2" xfId="168"/>
    <cellStyle name="Обычный 2 35" xfId="169"/>
    <cellStyle name="Обычный 2 35 2" xfId="170"/>
    <cellStyle name="Обычный 2 36" xfId="171"/>
    <cellStyle name="Обычный 2 36 2" xfId="172"/>
    <cellStyle name="Обычный 2 4" xfId="173"/>
    <cellStyle name="Обычный 2 4 2" xfId="174"/>
    <cellStyle name="Обычный 2 5" xfId="175"/>
    <cellStyle name="Обычный 2 5 2" xfId="176"/>
    <cellStyle name="Обычный 2 6" xfId="177"/>
    <cellStyle name="Обычный 2 6 2" xfId="178"/>
    <cellStyle name="Обычный 2 7" xfId="179"/>
    <cellStyle name="Обычный 2 7 2" xfId="180"/>
    <cellStyle name="Обычный 2 8" xfId="181"/>
    <cellStyle name="Обычный 2 8 2" xfId="182"/>
    <cellStyle name="Обычный 2 9" xfId="183"/>
    <cellStyle name="Обычный 2 9 2" xfId="184"/>
    <cellStyle name="Обычный 3" xfId="185"/>
    <cellStyle name="Обычный 4" xfId="186"/>
    <cellStyle name="Обычный 5" xfId="187"/>
    <cellStyle name="Обычный 6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Финансовый 10" xfId="198"/>
    <cellStyle name="Финансовый 2" xfId="199"/>
    <cellStyle name="Хороший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80" zoomScaleNormal="80"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8" sqref="E48"/>
    </sheetView>
  </sheetViews>
  <sheetFormatPr defaultColWidth="22.28125" defaultRowHeight="15"/>
  <cols>
    <col min="1" max="1" width="48.140625" style="18" customWidth="1"/>
    <col min="2" max="2" width="27.140625" style="3" customWidth="1"/>
    <col min="3" max="3" width="17.7109375" style="3" customWidth="1"/>
    <col min="4" max="4" width="18.7109375" style="3" customWidth="1"/>
    <col min="5" max="6" width="20.00390625" style="15" customWidth="1"/>
    <col min="7" max="7" width="17.28125" style="15" customWidth="1"/>
    <col min="8" max="8" width="18.57421875" style="10" customWidth="1"/>
    <col min="9" max="9" width="14.421875" style="10" customWidth="1"/>
    <col min="10" max="10" width="53.28125" style="23" customWidth="1"/>
    <col min="11" max="11" width="52.421875" style="22" customWidth="1"/>
    <col min="12" max="226" width="8.7109375" style="1" customWidth="1"/>
    <col min="227" max="227" width="3.57421875" style="1" customWidth="1"/>
    <col min="228" max="16384" width="22.28125" style="1" customWidth="1"/>
  </cols>
  <sheetData>
    <row r="2" spans="1:12" ht="53.25" customHeigh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60"/>
      <c r="K2" s="61"/>
      <c r="L2" s="1" t="s">
        <v>106</v>
      </c>
    </row>
    <row r="4" spans="2:11" ht="15.75">
      <c r="B4" s="2"/>
      <c r="C4" s="2"/>
      <c r="E4" s="12"/>
      <c r="F4" s="12"/>
      <c r="G4" s="12"/>
      <c r="I4" s="3"/>
      <c r="K4" s="21" t="s">
        <v>78</v>
      </c>
    </row>
    <row r="5" spans="1:11" s="2" customFormat="1" ht="76.5" customHeight="1">
      <c r="A5" s="62" t="s">
        <v>79</v>
      </c>
      <c r="B5" s="64" t="s">
        <v>80</v>
      </c>
      <c r="C5" s="66" t="s">
        <v>137</v>
      </c>
      <c r="D5" s="66" t="s">
        <v>138</v>
      </c>
      <c r="E5" s="54" t="s">
        <v>115</v>
      </c>
      <c r="F5" s="56" t="s">
        <v>139</v>
      </c>
      <c r="G5" s="56"/>
      <c r="H5" s="56" t="s">
        <v>140</v>
      </c>
      <c r="I5" s="56"/>
      <c r="J5" s="57" t="s">
        <v>116</v>
      </c>
      <c r="K5" s="55" t="s">
        <v>107</v>
      </c>
    </row>
    <row r="6" spans="1:11" s="2" customFormat="1" ht="47.25">
      <c r="A6" s="63"/>
      <c r="B6" s="65"/>
      <c r="C6" s="66"/>
      <c r="D6" s="66"/>
      <c r="E6" s="54"/>
      <c r="F6" s="17" t="s">
        <v>81</v>
      </c>
      <c r="G6" s="5" t="s">
        <v>109</v>
      </c>
      <c r="H6" s="17" t="s">
        <v>81</v>
      </c>
      <c r="I6" s="5" t="s">
        <v>82</v>
      </c>
      <c r="J6" s="57"/>
      <c r="K6" s="55"/>
    </row>
    <row r="7" spans="1:11" ht="38.25">
      <c r="A7" s="19" t="s">
        <v>120</v>
      </c>
      <c r="B7" s="5" t="s">
        <v>0</v>
      </c>
      <c r="C7" s="9">
        <f>C8+C57</f>
        <v>27212592.4</v>
      </c>
      <c r="D7" s="9">
        <f>D8+D57</f>
        <v>31764837.2</v>
      </c>
      <c r="E7" s="9">
        <f>E8+E57</f>
        <v>31726869.8</v>
      </c>
      <c r="F7" s="14">
        <f>E7-C7</f>
        <v>4514277.4</v>
      </c>
      <c r="G7" s="14">
        <f>E7*100/C7</f>
        <v>116.6</v>
      </c>
      <c r="H7" s="9">
        <f>E7-D7</f>
        <v>-37967.4</v>
      </c>
      <c r="I7" s="9">
        <f>E7*100/D7</f>
        <v>99.9</v>
      </c>
      <c r="J7" s="26" t="s">
        <v>155</v>
      </c>
      <c r="K7" s="27" t="s">
        <v>108</v>
      </c>
    </row>
    <row r="8" spans="1:11" s="6" customFormat="1" ht="38.25">
      <c r="A8" s="19" t="s">
        <v>1</v>
      </c>
      <c r="B8" s="5" t="s">
        <v>2</v>
      </c>
      <c r="C8" s="9">
        <f>C9+C29</f>
        <v>7777189</v>
      </c>
      <c r="D8" s="9">
        <f>D9+D29</f>
        <v>9077636.5</v>
      </c>
      <c r="E8" s="9">
        <f>E9+E29</f>
        <v>8798701.3</v>
      </c>
      <c r="F8" s="14">
        <f aca="true" t="shared" si="0" ref="F8:F71">E8-C8</f>
        <v>1021512.3</v>
      </c>
      <c r="G8" s="14">
        <f aca="true" t="shared" si="1" ref="G8:G53">E8*100/C8</f>
        <v>113.1</v>
      </c>
      <c r="H8" s="9">
        <f aca="true" t="shared" si="2" ref="H8:H71">E8-D8</f>
        <v>-278935.2</v>
      </c>
      <c r="I8" s="9">
        <f aca="true" t="shared" si="3" ref="I8:I71">E8*100/D8</f>
        <v>96.9</v>
      </c>
      <c r="J8" s="26" t="s">
        <v>155</v>
      </c>
      <c r="K8" s="27" t="s">
        <v>108</v>
      </c>
    </row>
    <row r="9" spans="1:11" s="6" customFormat="1" ht="25.5">
      <c r="A9" s="19" t="s">
        <v>3</v>
      </c>
      <c r="B9" s="5"/>
      <c r="C9" s="9">
        <f>C10+C13+C15+C18+C21+C23+C28</f>
        <v>7350039</v>
      </c>
      <c r="D9" s="9">
        <f>D10+D13+D15+D18+D21+D23+D28</f>
        <v>8165564.9</v>
      </c>
      <c r="E9" s="9">
        <f>E10+E13+E15+E18+E21+E23+E28</f>
        <v>7966033.3</v>
      </c>
      <c r="F9" s="14">
        <f t="shared" si="0"/>
        <v>615994.3</v>
      </c>
      <c r="G9" s="14">
        <f t="shared" si="1"/>
        <v>108.4</v>
      </c>
      <c r="H9" s="9">
        <f t="shared" si="2"/>
        <v>-199531.6</v>
      </c>
      <c r="I9" s="9">
        <f t="shared" si="3"/>
        <v>97.6</v>
      </c>
      <c r="J9" s="27"/>
      <c r="K9" s="27" t="s">
        <v>108</v>
      </c>
    </row>
    <row r="10" spans="1:11" ht="25.5">
      <c r="A10" s="19" t="s">
        <v>4</v>
      </c>
      <c r="B10" s="5" t="s">
        <v>5</v>
      </c>
      <c r="C10" s="9">
        <f>C11+C12</f>
        <v>3757667</v>
      </c>
      <c r="D10" s="9">
        <f>D11+D12</f>
        <v>3955404.5</v>
      </c>
      <c r="E10" s="9">
        <f>E11+E12</f>
        <v>3876869</v>
      </c>
      <c r="F10" s="14">
        <f t="shared" si="0"/>
        <v>119202</v>
      </c>
      <c r="G10" s="14">
        <f t="shared" si="1"/>
        <v>103.2</v>
      </c>
      <c r="H10" s="9">
        <f t="shared" si="2"/>
        <v>-78535.5</v>
      </c>
      <c r="I10" s="9">
        <f t="shared" si="3"/>
        <v>98</v>
      </c>
      <c r="J10" s="27" t="s">
        <v>108</v>
      </c>
      <c r="K10" s="27" t="s">
        <v>108</v>
      </c>
    </row>
    <row r="11" spans="1:11" ht="40.5" customHeight="1">
      <c r="A11" s="19" t="s">
        <v>6</v>
      </c>
      <c r="B11" s="5" t="s">
        <v>7</v>
      </c>
      <c r="C11" s="9">
        <v>1290156</v>
      </c>
      <c r="D11" s="9">
        <v>1439200</v>
      </c>
      <c r="E11" s="9">
        <v>1405458.42</v>
      </c>
      <c r="F11" s="14">
        <f t="shared" si="0"/>
        <v>115302.4</v>
      </c>
      <c r="G11" s="14">
        <f t="shared" si="1"/>
        <v>108.9</v>
      </c>
      <c r="H11" s="9">
        <f t="shared" si="2"/>
        <v>-33741.6</v>
      </c>
      <c r="I11" s="9">
        <f t="shared" si="3"/>
        <v>97.7</v>
      </c>
      <c r="J11" s="27" t="s">
        <v>152</v>
      </c>
      <c r="K11" s="27" t="s">
        <v>108</v>
      </c>
    </row>
    <row r="12" spans="1:11" ht="50.25" customHeight="1">
      <c r="A12" s="19" t="s">
        <v>8</v>
      </c>
      <c r="B12" s="5" t="s">
        <v>9</v>
      </c>
      <c r="C12" s="9">
        <v>2467511</v>
      </c>
      <c r="D12" s="9">
        <v>2516204.5</v>
      </c>
      <c r="E12" s="9">
        <v>2471410.55</v>
      </c>
      <c r="F12" s="14">
        <f t="shared" si="0"/>
        <v>3899.5</v>
      </c>
      <c r="G12" s="14">
        <f t="shared" si="1"/>
        <v>100.2</v>
      </c>
      <c r="H12" s="9">
        <f t="shared" si="2"/>
        <v>-44794</v>
      </c>
      <c r="I12" s="9">
        <f t="shared" si="3"/>
        <v>98.2</v>
      </c>
      <c r="J12" s="27" t="s">
        <v>108</v>
      </c>
      <c r="K12" s="27" t="s">
        <v>108</v>
      </c>
    </row>
    <row r="13" spans="1:11" ht="38.25">
      <c r="A13" s="24" t="s">
        <v>10</v>
      </c>
      <c r="B13" s="5" t="s">
        <v>11</v>
      </c>
      <c r="C13" s="9">
        <f>C14</f>
        <v>3073690</v>
      </c>
      <c r="D13" s="9">
        <f>D14</f>
        <v>3694710</v>
      </c>
      <c r="E13" s="9">
        <f>E14</f>
        <v>3564845.6</v>
      </c>
      <c r="F13" s="14">
        <f t="shared" si="0"/>
        <v>491155.6</v>
      </c>
      <c r="G13" s="14">
        <f t="shared" si="1"/>
        <v>116</v>
      </c>
      <c r="H13" s="9">
        <f t="shared" si="2"/>
        <v>-129864.4</v>
      </c>
      <c r="I13" s="9">
        <f t="shared" si="3"/>
        <v>96.5</v>
      </c>
      <c r="J13" s="27" t="s">
        <v>154</v>
      </c>
      <c r="K13" s="27" t="s">
        <v>108</v>
      </c>
    </row>
    <row r="14" spans="1:11" ht="47.25">
      <c r="A14" s="20" t="s">
        <v>12</v>
      </c>
      <c r="B14" s="4" t="s">
        <v>13</v>
      </c>
      <c r="C14" s="8">
        <v>3073690</v>
      </c>
      <c r="D14" s="8">
        <v>3694710</v>
      </c>
      <c r="E14" s="8">
        <v>3564845.55</v>
      </c>
      <c r="F14" s="13">
        <f t="shared" si="0"/>
        <v>491155.6</v>
      </c>
      <c r="G14" s="13">
        <f t="shared" si="1"/>
        <v>116</v>
      </c>
      <c r="H14" s="8">
        <f t="shared" si="2"/>
        <v>-129864.5</v>
      </c>
      <c r="I14" s="8">
        <f t="shared" si="3"/>
        <v>96.5</v>
      </c>
      <c r="J14" s="27" t="s">
        <v>153</v>
      </c>
      <c r="K14" s="27" t="s">
        <v>108</v>
      </c>
    </row>
    <row r="15" spans="1:11" ht="52.5" customHeight="1">
      <c r="A15" s="19" t="s">
        <v>14</v>
      </c>
      <c r="B15" s="5" t="s">
        <v>15</v>
      </c>
      <c r="C15" s="9">
        <f>C16+C17</f>
        <v>7500</v>
      </c>
      <c r="D15" s="9">
        <f>D16+D17</f>
        <v>18734</v>
      </c>
      <c r="E15" s="9">
        <f>E16+E17</f>
        <v>18578.9</v>
      </c>
      <c r="F15" s="14">
        <f t="shared" si="0"/>
        <v>11078.9</v>
      </c>
      <c r="G15" s="14">
        <f t="shared" si="1"/>
        <v>247.7</v>
      </c>
      <c r="H15" s="9">
        <f t="shared" si="2"/>
        <v>-155.1</v>
      </c>
      <c r="I15" s="9">
        <f t="shared" si="3"/>
        <v>99.2</v>
      </c>
      <c r="J15" s="26" t="s">
        <v>121</v>
      </c>
      <c r="K15" s="27" t="s">
        <v>108</v>
      </c>
    </row>
    <row r="16" spans="1:11" ht="57.75" customHeight="1">
      <c r="A16" s="20" t="s">
        <v>16</v>
      </c>
      <c r="B16" s="4" t="s">
        <v>17</v>
      </c>
      <c r="C16" s="8">
        <v>0</v>
      </c>
      <c r="D16" s="8">
        <v>34</v>
      </c>
      <c r="E16" s="8">
        <v>33.51</v>
      </c>
      <c r="F16" s="13">
        <f t="shared" si="0"/>
        <v>33.5</v>
      </c>
      <c r="G16" s="13"/>
      <c r="H16" s="8">
        <f t="shared" si="2"/>
        <v>-0.5</v>
      </c>
      <c r="I16" s="8">
        <f t="shared" si="3"/>
        <v>98.6</v>
      </c>
      <c r="J16" s="27" t="s">
        <v>108</v>
      </c>
      <c r="K16" s="27" t="s">
        <v>108</v>
      </c>
    </row>
    <row r="17" spans="1:11" ht="61.5" customHeight="1">
      <c r="A17" s="20" t="s">
        <v>103</v>
      </c>
      <c r="B17" s="11">
        <v>1050600001000</v>
      </c>
      <c r="C17" s="8">
        <v>7500</v>
      </c>
      <c r="D17" s="8">
        <v>18700</v>
      </c>
      <c r="E17" s="8">
        <v>18545.36</v>
      </c>
      <c r="F17" s="13">
        <f t="shared" si="0"/>
        <v>11045.4</v>
      </c>
      <c r="G17" s="13">
        <f t="shared" si="1"/>
        <v>247.3</v>
      </c>
      <c r="H17" s="8">
        <f t="shared" si="2"/>
        <v>-154.6</v>
      </c>
      <c r="I17" s="8">
        <f t="shared" si="3"/>
        <v>99.2</v>
      </c>
      <c r="J17" s="27" t="s">
        <v>121</v>
      </c>
      <c r="K17" s="27" t="s">
        <v>108</v>
      </c>
    </row>
    <row r="18" spans="1:11" ht="25.5">
      <c r="A18" s="19" t="s">
        <v>18</v>
      </c>
      <c r="B18" s="5" t="s">
        <v>19</v>
      </c>
      <c r="C18" s="9">
        <f>C19+C20</f>
        <v>486822</v>
      </c>
      <c r="D18" s="9">
        <f>D19+D20</f>
        <v>469972</v>
      </c>
      <c r="E18" s="9">
        <f>E19+E20</f>
        <v>477134</v>
      </c>
      <c r="F18" s="14">
        <f t="shared" si="0"/>
        <v>-9688</v>
      </c>
      <c r="G18" s="14">
        <f t="shared" si="1"/>
        <v>98</v>
      </c>
      <c r="H18" s="9">
        <f t="shared" si="2"/>
        <v>7162</v>
      </c>
      <c r="I18" s="9">
        <f t="shared" si="3"/>
        <v>101.5</v>
      </c>
      <c r="J18" s="27" t="s">
        <v>108</v>
      </c>
      <c r="K18" s="27" t="s">
        <v>108</v>
      </c>
    </row>
    <row r="19" spans="1:11" ht="75.75" customHeight="1">
      <c r="A19" s="20" t="s">
        <v>20</v>
      </c>
      <c r="B19" s="4" t="s">
        <v>21</v>
      </c>
      <c r="C19" s="8">
        <v>303065</v>
      </c>
      <c r="D19" s="8">
        <v>275472</v>
      </c>
      <c r="E19" s="8">
        <v>281802.03</v>
      </c>
      <c r="F19" s="13">
        <f t="shared" si="0"/>
        <v>-21263</v>
      </c>
      <c r="G19" s="13">
        <f t="shared" si="1"/>
        <v>93</v>
      </c>
      <c r="H19" s="8">
        <f t="shared" si="2"/>
        <v>6330</v>
      </c>
      <c r="I19" s="8">
        <f t="shared" si="3"/>
        <v>102.3</v>
      </c>
      <c r="J19" s="27" t="s">
        <v>147</v>
      </c>
      <c r="K19" s="27" t="s">
        <v>108</v>
      </c>
    </row>
    <row r="20" spans="1:11" ht="70.5" customHeight="1">
      <c r="A20" s="20" t="s">
        <v>22</v>
      </c>
      <c r="B20" s="4" t="s">
        <v>23</v>
      </c>
      <c r="C20" s="8">
        <v>183757</v>
      </c>
      <c r="D20" s="8">
        <v>194500</v>
      </c>
      <c r="E20" s="8">
        <v>195331.93</v>
      </c>
      <c r="F20" s="13">
        <f t="shared" si="0"/>
        <v>11574.9</v>
      </c>
      <c r="G20" s="13">
        <f t="shared" si="1"/>
        <v>106.3</v>
      </c>
      <c r="H20" s="8">
        <f t="shared" si="2"/>
        <v>831.9</v>
      </c>
      <c r="I20" s="8">
        <f t="shared" si="3"/>
        <v>100.4</v>
      </c>
      <c r="J20" s="27" t="s">
        <v>122</v>
      </c>
      <c r="K20" s="27" t="s">
        <v>108</v>
      </c>
    </row>
    <row r="21" spans="1:11" ht="25.5">
      <c r="A21" s="24" t="s">
        <v>24</v>
      </c>
      <c r="B21" s="5" t="s">
        <v>25</v>
      </c>
      <c r="C21" s="9">
        <f>C22</f>
        <v>1</v>
      </c>
      <c r="D21" s="9">
        <f>D22</f>
        <v>0</v>
      </c>
      <c r="E21" s="9">
        <f>E22</f>
        <v>0</v>
      </c>
      <c r="F21" s="14">
        <f t="shared" si="0"/>
        <v>-1</v>
      </c>
      <c r="G21" s="14">
        <f t="shared" si="1"/>
        <v>0</v>
      </c>
      <c r="H21" s="9">
        <f t="shared" si="2"/>
        <v>0</v>
      </c>
      <c r="I21" s="9"/>
      <c r="J21" s="27" t="s">
        <v>113</v>
      </c>
      <c r="K21" s="27" t="s">
        <v>113</v>
      </c>
    </row>
    <row r="22" spans="1:11" ht="47.25">
      <c r="A22" s="20" t="s">
        <v>26</v>
      </c>
      <c r="B22" s="4" t="s">
        <v>27</v>
      </c>
      <c r="C22" s="8">
        <v>1</v>
      </c>
      <c r="D22" s="8">
        <v>0</v>
      </c>
      <c r="E22" s="8">
        <v>-0.01</v>
      </c>
      <c r="F22" s="13">
        <f t="shared" si="0"/>
        <v>-1</v>
      </c>
      <c r="G22" s="13">
        <f t="shared" si="1"/>
        <v>-1</v>
      </c>
      <c r="H22" s="8">
        <f t="shared" si="2"/>
        <v>0</v>
      </c>
      <c r="I22" s="8"/>
      <c r="J22" s="27" t="s">
        <v>113</v>
      </c>
      <c r="K22" s="27" t="s">
        <v>113</v>
      </c>
    </row>
    <row r="23" spans="1:11" ht="34.5" customHeight="1">
      <c r="A23" s="19" t="s">
        <v>28</v>
      </c>
      <c r="B23" s="5" t="s">
        <v>29</v>
      </c>
      <c r="C23" s="9">
        <f aca="true" t="shared" si="4" ref="C23:I23">C24+C25+C26+C27</f>
        <v>24359</v>
      </c>
      <c r="D23" s="9">
        <f t="shared" si="4"/>
        <v>26744.4</v>
      </c>
      <c r="E23" s="9">
        <f t="shared" si="4"/>
        <v>28605.8</v>
      </c>
      <c r="F23" s="9">
        <f t="shared" si="4"/>
        <v>4240.9</v>
      </c>
      <c r="G23" s="9">
        <f t="shared" si="4"/>
        <v>430.9</v>
      </c>
      <c r="H23" s="9">
        <f t="shared" si="4"/>
        <v>1855.5</v>
      </c>
      <c r="I23" s="9">
        <f t="shared" si="4"/>
        <v>234.6</v>
      </c>
      <c r="J23" s="27" t="s">
        <v>113</v>
      </c>
      <c r="K23" s="27" t="s">
        <v>113</v>
      </c>
    </row>
    <row r="24" spans="1:11" ht="83.25" customHeight="1">
      <c r="A24" s="39" t="s">
        <v>117</v>
      </c>
      <c r="B24" s="4" t="s">
        <v>143</v>
      </c>
      <c r="C24" s="8">
        <v>0</v>
      </c>
      <c r="D24" s="8">
        <v>0</v>
      </c>
      <c r="E24" s="8">
        <v>5.53</v>
      </c>
      <c r="F24" s="13">
        <v>0</v>
      </c>
      <c r="G24" s="13">
        <v>0</v>
      </c>
      <c r="H24" s="8">
        <v>0</v>
      </c>
      <c r="I24" s="8">
        <v>0</v>
      </c>
      <c r="J24" s="27" t="s">
        <v>113</v>
      </c>
      <c r="K24" s="27" t="s">
        <v>113</v>
      </c>
    </row>
    <row r="25" spans="1:11" ht="128.25" customHeight="1">
      <c r="A25" s="40" t="s">
        <v>141</v>
      </c>
      <c r="B25" s="7" t="s">
        <v>142</v>
      </c>
      <c r="C25" s="8">
        <v>0</v>
      </c>
      <c r="D25" s="8">
        <v>0</v>
      </c>
      <c r="E25" s="8">
        <v>0.33</v>
      </c>
      <c r="F25" s="13">
        <v>0</v>
      </c>
      <c r="G25" s="13">
        <v>0</v>
      </c>
      <c r="H25" s="8">
        <v>0</v>
      </c>
      <c r="I25" s="8">
        <v>0</v>
      </c>
      <c r="J25" s="27" t="s">
        <v>113</v>
      </c>
      <c r="K25" s="27" t="s">
        <v>113</v>
      </c>
    </row>
    <row r="26" spans="1:11" ht="117" customHeight="1">
      <c r="A26" s="40" t="s">
        <v>90</v>
      </c>
      <c r="B26" s="7" t="s">
        <v>91</v>
      </c>
      <c r="C26" s="8">
        <v>611.5</v>
      </c>
      <c r="D26" s="8">
        <v>1510.3</v>
      </c>
      <c r="E26" s="8">
        <v>1948.63</v>
      </c>
      <c r="F26" s="13">
        <f t="shared" si="0"/>
        <v>1337.1</v>
      </c>
      <c r="G26" s="13">
        <f t="shared" si="1"/>
        <v>318.7</v>
      </c>
      <c r="H26" s="8">
        <f t="shared" si="2"/>
        <v>438.3</v>
      </c>
      <c r="I26" s="8">
        <f t="shared" si="3"/>
        <v>129</v>
      </c>
      <c r="J26" s="27" t="s">
        <v>182</v>
      </c>
      <c r="K26" s="26" t="s">
        <v>127</v>
      </c>
    </row>
    <row r="27" spans="1:11" ht="54" customHeight="1">
      <c r="A27" s="40" t="s">
        <v>30</v>
      </c>
      <c r="B27" s="4" t="s">
        <v>31</v>
      </c>
      <c r="C27" s="8">
        <v>23747.5</v>
      </c>
      <c r="D27" s="8">
        <v>25234.1</v>
      </c>
      <c r="E27" s="8">
        <v>26651.33</v>
      </c>
      <c r="F27" s="13">
        <f t="shared" si="0"/>
        <v>2903.8</v>
      </c>
      <c r="G27" s="13">
        <f t="shared" si="1"/>
        <v>112.2</v>
      </c>
      <c r="H27" s="8">
        <f t="shared" si="2"/>
        <v>1417.2</v>
      </c>
      <c r="I27" s="8">
        <f t="shared" si="3"/>
        <v>105.6</v>
      </c>
      <c r="J27" s="26" t="s">
        <v>156</v>
      </c>
      <c r="K27" s="26" t="s">
        <v>108</v>
      </c>
    </row>
    <row r="28" spans="1:11" ht="47.25">
      <c r="A28" s="19" t="s">
        <v>32</v>
      </c>
      <c r="B28" s="5" t="s">
        <v>33</v>
      </c>
      <c r="C28" s="9">
        <v>0</v>
      </c>
      <c r="D28" s="9">
        <v>0</v>
      </c>
      <c r="E28" s="9">
        <v>0</v>
      </c>
      <c r="F28" s="14">
        <f t="shared" si="0"/>
        <v>0</v>
      </c>
      <c r="G28" s="14"/>
      <c r="H28" s="9">
        <f t="shared" si="2"/>
        <v>0</v>
      </c>
      <c r="I28" s="9"/>
      <c r="J28" s="26" t="s">
        <v>110</v>
      </c>
      <c r="K28" s="27"/>
    </row>
    <row r="29" spans="1:11" ht="25.5">
      <c r="A29" s="19" t="s">
        <v>34</v>
      </c>
      <c r="B29" s="5"/>
      <c r="C29" s="9">
        <f>C30+C35+C39+C42+C45+C48+C54</f>
        <v>427150</v>
      </c>
      <c r="D29" s="9">
        <f>D30+D35+D39+D42+D45+D48+D54</f>
        <v>912071.6</v>
      </c>
      <c r="E29" s="9">
        <f>E30+E35+E39+E42+E45+E48+E54</f>
        <v>832668</v>
      </c>
      <c r="F29" s="14">
        <f t="shared" si="0"/>
        <v>405518</v>
      </c>
      <c r="G29" s="14">
        <f t="shared" si="1"/>
        <v>194.9</v>
      </c>
      <c r="H29" s="9">
        <f t="shared" si="2"/>
        <v>-79403.6</v>
      </c>
      <c r="I29" s="9">
        <f t="shared" si="3"/>
        <v>91.3</v>
      </c>
      <c r="J29" s="26" t="s">
        <v>112</v>
      </c>
      <c r="K29" s="26" t="s">
        <v>183</v>
      </c>
    </row>
    <row r="30" spans="1:11" ht="88.5" customHeight="1">
      <c r="A30" s="19" t="s">
        <v>35</v>
      </c>
      <c r="B30" s="5" t="s">
        <v>36</v>
      </c>
      <c r="C30" s="9">
        <f>C31+C32+C33+C34</f>
        <v>118370</v>
      </c>
      <c r="D30" s="9">
        <f>D31+D32+D33+D34</f>
        <v>420066.4</v>
      </c>
      <c r="E30" s="9">
        <f>E31+E32+E33+E34</f>
        <v>357178.1</v>
      </c>
      <c r="F30" s="14">
        <f t="shared" si="0"/>
        <v>238808.1</v>
      </c>
      <c r="G30" s="14">
        <f t="shared" si="1"/>
        <v>301.7</v>
      </c>
      <c r="H30" s="9">
        <f t="shared" si="2"/>
        <v>-62888.3</v>
      </c>
      <c r="I30" s="9">
        <f t="shared" si="3"/>
        <v>85</v>
      </c>
      <c r="J30" s="26" t="s">
        <v>135</v>
      </c>
      <c r="K30" s="26" t="s">
        <v>184</v>
      </c>
    </row>
    <row r="31" spans="1:11" ht="78" customHeight="1">
      <c r="A31" s="20" t="s">
        <v>118</v>
      </c>
      <c r="B31" s="25">
        <v>11102000000000000</v>
      </c>
      <c r="C31" s="8">
        <v>100000</v>
      </c>
      <c r="D31" s="8">
        <v>393800</v>
      </c>
      <c r="E31" s="8">
        <v>332856.04</v>
      </c>
      <c r="F31" s="13">
        <f t="shared" si="0"/>
        <v>232856</v>
      </c>
      <c r="G31" s="8">
        <f t="shared" si="1"/>
        <v>332.9</v>
      </c>
      <c r="H31" s="8">
        <f t="shared" si="2"/>
        <v>-60944</v>
      </c>
      <c r="I31" s="8">
        <f t="shared" si="3"/>
        <v>84.5</v>
      </c>
      <c r="J31" s="27" t="s">
        <v>185</v>
      </c>
      <c r="K31" s="26" t="s">
        <v>186</v>
      </c>
    </row>
    <row r="32" spans="1:11" ht="46.5" customHeight="1">
      <c r="A32" s="20" t="s">
        <v>37</v>
      </c>
      <c r="B32" s="4" t="s">
        <v>38</v>
      </c>
      <c r="C32" s="8">
        <v>51</v>
      </c>
      <c r="D32" s="8">
        <v>171</v>
      </c>
      <c r="E32" s="8">
        <v>153.62</v>
      </c>
      <c r="F32" s="13">
        <f t="shared" si="0"/>
        <v>102.6</v>
      </c>
      <c r="G32" s="13">
        <f t="shared" si="1"/>
        <v>301.2</v>
      </c>
      <c r="H32" s="8">
        <f t="shared" si="2"/>
        <v>-17.4</v>
      </c>
      <c r="I32" s="8">
        <f t="shared" si="3"/>
        <v>89.8</v>
      </c>
      <c r="J32" s="26" t="s">
        <v>187</v>
      </c>
      <c r="K32" s="26" t="s">
        <v>188</v>
      </c>
    </row>
    <row r="33" spans="1:11" ht="134.25" customHeight="1">
      <c r="A33" s="20" t="s">
        <v>39</v>
      </c>
      <c r="B33" s="4" t="s">
        <v>40</v>
      </c>
      <c r="C33" s="8">
        <v>18319</v>
      </c>
      <c r="D33" s="8">
        <v>26023.4</v>
      </c>
      <c r="E33" s="8">
        <v>24314.48</v>
      </c>
      <c r="F33" s="13">
        <f t="shared" si="0"/>
        <v>5995.5</v>
      </c>
      <c r="G33" s="13">
        <f t="shared" si="1"/>
        <v>132.7</v>
      </c>
      <c r="H33" s="8">
        <f t="shared" si="2"/>
        <v>-1708.9</v>
      </c>
      <c r="I33" s="8">
        <f t="shared" si="3"/>
        <v>93.4</v>
      </c>
      <c r="J33" s="26" t="s">
        <v>190</v>
      </c>
      <c r="K33" s="27" t="s">
        <v>189</v>
      </c>
    </row>
    <row r="34" spans="1:11" ht="120.75" customHeight="1">
      <c r="A34" s="20" t="s">
        <v>41</v>
      </c>
      <c r="B34" s="4" t="s">
        <v>42</v>
      </c>
      <c r="C34" s="8">
        <v>0</v>
      </c>
      <c r="D34" s="8">
        <v>72</v>
      </c>
      <c r="E34" s="8">
        <v>-146.08</v>
      </c>
      <c r="F34" s="13">
        <f t="shared" si="0"/>
        <v>-146.1</v>
      </c>
      <c r="G34" s="13"/>
      <c r="H34" s="8">
        <f t="shared" si="2"/>
        <v>-218.1</v>
      </c>
      <c r="I34" s="8">
        <f t="shared" si="3"/>
        <v>-202.9</v>
      </c>
      <c r="J34" s="26" t="s">
        <v>191</v>
      </c>
      <c r="K34" s="26" t="s">
        <v>192</v>
      </c>
    </row>
    <row r="35" spans="1:11" ht="93.75" customHeight="1">
      <c r="A35" s="19" t="s">
        <v>43</v>
      </c>
      <c r="B35" s="5" t="s">
        <v>44</v>
      </c>
      <c r="C35" s="9">
        <f>C36+C37+C38</f>
        <v>51464</v>
      </c>
      <c r="D35" s="9">
        <f>D36+D37+D38</f>
        <v>85220.5</v>
      </c>
      <c r="E35" s="9">
        <f>E36+E37+E38</f>
        <v>93688.3</v>
      </c>
      <c r="F35" s="14">
        <f t="shared" si="0"/>
        <v>42224.3</v>
      </c>
      <c r="G35" s="14">
        <f t="shared" si="1"/>
        <v>182</v>
      </c>
      <c r="H35" s="9">
        <f t="shared" si="2"/>
        <v>8467.8</v>
      </c>
      <c r="I35" s="9">
        <f t="shared" si="3"/>
        <v>109.9</v>
      </c>
      <c r="J35" s="41" t="s">
        <v>198</v>
      </c>
      <c r="K35" s="41" t="s">
        <v>193</v>
      </c>
    </row>
    <row r="36" spans="1:11" ht="80.25" customHeight="1">
      <c r="A36" s="20" t="s">
        <v>45</v>
      </c>
      <c r="B36" s="4" t="s">
        <v>46</v>
      </c>
      <c r="C36" s="8">
        <v>2642</v>
      </c>
      <c r="D36" s="8">
        <v>4616.5</v>
      </c>
      <c r="E36" s="8">
        <v>5979.97</v>
      </c>
      <c r="F36" s="13">
        <f t="shared" si="0"/>
        <v>3338</v>
      </c>
      <c r="G36" s="13">
        <f t="shared" si="1"/>
        <v>226.3</v>
      </c>
      <c r="H36" s="8">
        <f t="shared" si="2"/>
        <v>1363.5</v>
      </c>
      <c r="I36" s="8">
        <f t="shared" si="3"/>
        <v>129.5</v>
      </c>
      <c r="J36" s="41" t="s">
        <v>128</v>
      </c>
      <c r="K36" s="41" t="s">
        <v>193</v>
      </c>
    </row>
    <row r="37" spans="1:11" ht="67.5" customHeight="1">
      <c r="A37" s="20" t="s">
        <v>47</v>
      </c>
      <c r="B37" s="4" t="s">
        <v>48</v>
      </c>
      <c r="C37" s="8">
        <v>4636</v>
      </c>
      <c r="D37" s="8">
        <v>1104</v>
      </c>
      <c r="E37" s="8">
        <v>1232.66</v>
      </c>
      <c r="F37" s="13">
        <f t="shared" si="0"/>
        <v>-3403.3</v>
      </c>
      <c r="G37" s="13">
        <f t="shared" si="1"/>
        <v>26.6</v>
      </c>
      <c r="H37" s="8">
        <f t="shared" si="2"/>
        <v>128.7</v>
      </c>
      <c r="I37" s="8">
        <f t="shared" si="3"/>
        <v>111.7</v>
      </c>
      <c r="J37" s="26" t="s">
        <v>195</v>
      </c>
      <c r="K37" s="26" t="s">
        <v>194</v>
      </c>
    </row>
    <row r="38" spans="1:11" ht="63.75" customHeight="1">
      <c r="A38" s="20" t="s">
        <v>49</v>
      </c>
      <c r="B38" s="4" t="s">
        <v>50</v>
      </c>
      <c r="C38" s="8">
        <v>44186</v>
      </c>
      <c r="D38" s="8">
        <v>79500</v>
      </c>
      <c r="E38" s="8">
        <v>86475.62</v>
      </c>
      <c r="F38" s="13">
        <f t="shared" si="0"/>
        <v>42289.6</v>
      </c>
      <c r="G38" s="13">
        <f t="shared" si="1"/>
        <v>195.7</v>
      </c>
      <c r="H38" s="8">
        <f t="shared" si="2"/>
        <v>6975.6</v>
      </c>
      <c r="I38" s="8">
        <f t="shared" si="3"/>
        <v>108.8</v>
      </c>
      <c r="J38" s="26" t="s">
        <v>197</v>
      </c>
      <c r="K38" s="27" t="s">
        <v>196</v>
      </c>
    </row>
    <row r="39" spans="1:11" ht="79.5" customHeight="1">
      <c r="A39" s="19" t="s">
        <v>51</v>
      </c>
      <c r="B39" s="5" t="s">
        <v>52</v>
      </c>
      <c r="C39" s="9">
        <f>C40+C41</f>
        <v>52942</v>
      </c>
      <c r="D39" s="9">
        <f>D40+D41</f>
        <v>90550.3</v>
      </c>
      <c r="E39" s="9">
        <f>E40+E41</f>
        <v>87579</v>
      </c>
      <c r="F39" s="14">
        <f t="shared" si="0"/>
        <v>34637</v>
      </c>
      <c r="G39" s="14">
        <f t="shared" si="1"/>
        <v>165.4</v>
      </c>
      <c r="H39" s="9">
        <f t="shared" si="2"/>
        <v>-2971.3</v>
      </c>
      <c r="I39" s="9">
        <f t="shared" si="3"/>
        <v>96.7</v>
      </c>
      <c r="J39" s="26" t="s">
        <v>129</v>
      </c>
      <c r="K39" s="27" t="s">
        <v>108</v>
      </c>
    </row>
    <row r="40" spans="1:11" ht="63" customHeight="1">
      <c r="A40" s="20" t="s">
        <v>53</v>
      </c>
      <c r="B40" s="4" t="s">
        <v>54</v>
      </c>
      <c r="C40" s="8">
        <v>41200</v>
      </c>
      <c r="D40" s="8">
        <v>54660.2</v>
      </c>
      <c r="E40" s="8">
        <v>55278.33</v>
      </c>
      <c r="F40" s="13">
        <f t="shared" si="0"/>
        <v>14078.3</v>
      </c>
      <c r="G40" s="13">
        <f t="shared" si="1"/>
        <v>134.2</v>
      </c>
      <c r="H40" s="8">
        <f t="shared" si="2"/>
        <v>618.1</v>
      </c>
      <c r="I40" s="8">
        <f t="shared" si="3"/>
        <v>101.1</v>
      </c>
      <c r="J40" s="26" t="s">
        <v>130</v>
      </c>
      <c r="K40" s="27" t="s">
        <v>108</v>
      </c>
    </row>
    <row r="41" spans="1:11" ht="119.25" customHeight="1">
      <c r="A41" s="20" t="s">
        <v>55</v>
      </c>
      <c r="B41" s="4" t="s">
        <v>56</v>
      </c>
      <c r="C41" s="8">
        <v>11742</v>
      </c>
      <c r="D41" s="8">
        <v>35890.1</v>
      </c>
      <c r="E41" s="8">
        <v>32300.63</v>
      </c>
      <c r="F41" s="13">
        <f t="shared" si="0"/>
        <v>20558.6</v>
      </c>
      <c r="G41" s="13">
        <f t="shared" si="1"/>
        <v>275.1</v>
      </c>
      <c r="H41" s="8">
        <f t="shared" si="2"/>
        <v>-3589.5</v>
      </c>
      <c r="I41" s="8">
        <f t="shared" si="3"/>
        <v>90</v>
      </c>
      <c r="J41" s="26" t="s">
        <v>200</v>
      </c>
      <c r="K41" s="27" t="s">
        <v>199</v>
      </c>
    </row>
    <row r="42" spans="1:11" ht="102" customHeight="1">
      <c r="A42" s="19" t="s">
        <v>57</v>
      </c>
      <c r="B42" s="5" t="s">
        <v>58</v>
      </c>
      <c r="C42" s="9">
        <f aca="true" t="shared" si="5" ref="C42:I42">C43+C44</f>
        <v>4</v>
      </c>
      <c r="D42" s="9">
        <f t="shared" si="5"/>
        <v>6133</v>
      </c>
      <c r="E42" s="9">
        <f t="shared" si="5"/>
        <v>6142.3</v>
      </c>
      <c r="F42" s="9">
        <f t="shared" si="5"/>
        <v>6138.3</v>
      </c>
      <c r="G42" s="9">
        <f t="shared" si="1"/>
        <v>153557.5</v>
      </c>
      <c r="H42" s="9">
        <f t="shared" si="5"/>
        <v>9.3</v>
      </c>
      <c r="I42" s="9">
        <f t="shared" si="5"/>
        <v>267.4</v>
      </c>
      <c r="J42" s="26" t="s">
        <v>148</v>
      </c>
      <c r="K42" s="27" t="s">
        <v>126</v>
      </c>
    </row>
    <row r="43" spans="1:11" ht="126">
      <c r="A43" s="20" t="s">
        <v>119</v>
      </c>
      <c r="B43" s="4" t="s">
        <v>131</v>
      </c>
      <c r="C43" s="8">
        <v>4</v>
      </c>
      <c r="D43" s="8">
        <v>3</v>
      </c>
      <c r="E43" s="8">
        <v>5.02</v>
      </c>
      <c r="F43" s="13">
        <f t="shared" si="0"/>
        <v>1</v>
      </c>
      <c r="G43" s="8">
        <f t="shared" si="1"/>
        <v>125.5</v>
      </c>
      <c r="H43" s="8">
        <f t="shared" si="2"/>
        <v>2</v>
      </c>
      <c r="I43" s="8">
        <f t="shared" si="3"/>
        <v>167.3</v>
      </c>
      <c r="J43" s="26" t="s">
        <v>126</v>
      </c>
      <c r="K43" s="26" t="s">
        <v>126</v>
      </c>
    </row>
    <row r="44" spans="1:11" ht="113.25" customHeight="1">
      <c r="A44" s="20" t="s">
        <v>59</v>
      </c>
      <c r="B44" s="4" t="s">
        <v>60</v>
      </c>
      <c r="C44" s="8">
        <v>0</v>
      </c>
      <c r="D44" s="8">
        <v>6130</v>
      </c>
      <c r="E44" s="8">
        <v>6137.3</v>
      </c>
      <c r="F44" s="13">
        <f t="shared" si="0"/>
        <v>6137.3</v>
      </c>
      <c r="G44" s="13"/>
      <c r="H44" s="8">
        <f t="shared" si="2"/>
        <v>7.3</v>
      </c>
      <c r="I44" s="8">
        <f t="shared" si="3"/>
        <v>100.1</v>
      </c>
      <c r="J44" s="26" t="s">
        <v>148</v>
      </c>
      <c r="K44" s="27" t="s">
        <v>108</v>
      </c>
    </row>
    <row r="45" spans="1:11" ht="129.75" customHeight="1">
      <c r="A45" s="19" t="s">
        <v>61</v>
      </c>
      <c r="B45" s="5" t="s">
        <v>62</v>
      </c>
      <c r="C45" s="9">
        <f>C46+C47</f>
        <v>125</v>
      </c>
      <c r="D45" s="9">
        <f>D46+D47</f>
        <v>108.4</v>
      </c>
      <c r="E45" s="9">
        <f>E46+E47</f>
        <v>98.7</v>
      </c>
      <c r="F45" s="14">
        <f t="shared" si="0"/>
        <v>-26.3</v>
      </c>
      <c r="G45" s="14">
        <f t="shared" si="1"/>
        <v>79</v>
      </c>
      <c r="H45" s="9">
        <f t="shared" si="2"/>
        <v>-9.7</v>
      </c>
      <c r="I45" s="9">
        <f t="shared" si="3"/>
        <v>91.1</v>
      </c>
      <c r="J45" s="26" t="s">
        <v>132</v>
      </c>
      <c r="K45" s="27" t="s">
        <v>149</v>
      </c>
    </row>
    <row r="46" spans="1:11" ht="85.5" customHeight="1">
      <c r="A46" s="20" t="s">
        <v>63</v>
      </c>
      <c r="B46" s="4" t="s">
        <v>64</v>
      </c>
      <c r="C46" s="8">
        <v>31.6</v>
      </c>
      <c r="D46" s="8">
        <v>15</v>
      </c>
      <c r="E46" s="8">
        <v>5.25</v>
      </c>
      <c r="F46" s="13">
        <f t="shared" si="0"/>
        <v>-26.4</v>
      </c>
      <c r="G46" s="13">
        <f t="shared" si="1"/>
        <v>16.6</v>
      </c>
      <c r="H46" s="8">
        <f t="shared" si="2"/>
        <v>-9.8</v>
      </c>
      <c r="I46" s="8">
        <f t="shared" si="3"/>
        <v>35</v>
      </c>
      <c r="J46" s="26" t="s">
        <v>125</v>
      </c>
      <c r="K46" s="26" t="s">
        <v>125</v>
      </c>
    </row>
    <row r="47" spans="1:11" ht="93" customHeight="1">
      <c r="A47" s="20" t="s">
        <v>102</v>
      </c>
      <c r="B47" s="11">
        <v>1.1507E+17</v>
      </c>
      <c r="C47" s="8">
        <v>93.4</v>
      </c>
      <c r="D47" s="8">
        <v>93.4</v>
      </c>
      <c r="E47" s="8">
        <v>93.42</v>
      </c>
      <c r="F47" s="13">
        <f t="shared" si="0"/>
        <v>0</v>
      </c>
      <c r="G47" s="13">
        <f t="shared" si="1"/>
        <v>100</v>
      </c>
      <c r="H47" s="8">
        <f t="shared" si="2"/>
        <v>0</v>
      </c>
      <c r="I47" s="8">
        <f t="shared" si="3"/>
        <v>100</v>
      </c>
      <c r="J47" s="42" t="s">
        <v>108</v>
      </c>
      <c r="K47" s="42" t="s">
        <v>108</v>
      </c>
    </row>
    <row r="48" spans="1:11" ht="92.25" customHeight="1">
      <c r="A48" s="19" t="s">
        <v>65</v>
      </c>
      <c r="B48" s="5" t="s">
        <v>66</v>
      </c>
      <c r="C48" s="9">
        <f aca="true" t="shared" si="6" ref="C48:H48">C49+C50+C51+C52+C53</f>
        <v>204245</v>
      </c>
      <c r="D48" s="9">
        <f t="shared" si="6"/>
        <v>309213</v>
      </c>
      <c r="E48" s="9">
        <f t="shared" si="6"/>
        <v>285944.4</v>
      </c>
      <c r="F48" s="9">
        <f t="shared" si="6"/>
        <v>81799.2</v>
      </c>
      <c r="G48" s="9">
        <f t="shared" si="1"/>
        <v>140</v>
      </c>
      <c r="H48" s="9">
        <f t="shared" si="6"/>
        <v>-23268.6</v>
      </c>
      <c r="I48" s="9">
        <f t="shared" si="3"/>
        <v>92.5</v>
      </c>
      <c r="J48" s="42" t="s">
        <v>150</v>
      </c>
      <c r="K48" s="42" t="s">
        <v>151</v>
      </c>
    </row>
    <row r="49" spans="1:11" ht="111.75" customHeight="1">
      <c r="A49" s="20" t="s">
        <v>95</v>
      </c>
      <c r="B49" s="7" t="s">
        <v>96</v>
      </c>
      <c r="C49" s="8">
        <v>200843</v>
      </c>
      <c r="D49" s="8">
        <v>292619.7</v>
      </c>
      <c r="E49" s="8">
        <v>270095.85</v>
      </c>
      <c r="F49" s="13">
        <f t="shared" si="0"/>
        <v>69252.9</v>
      </c>
      <c r="G49" s="13">
        <f t="shared" si="1"/>
        <v>134.5</v>
      </c>
      <c r="H49" s="8">
        <f t="shared" si="2"/>
        <v>-22523.9</v>
      </c>
      <c r="I49" s="8">
        <f t="shared" si="3"/>
        <v>92.3</v>
      </c>
      <c r="J49" s="42" t="s">
        <v>150</v>
      </c>
      <c r="K49" s="42" t="s">
        <v>151</v>
      </c>
    </row>
    <row r="50" spans="1:11" ht="61.5" customHeight="1">
      <c r="A50" s="20" t="s">
        <v>144</v>
      </c>
      <c r="B50" s="4" t="s">
        <v>145</v>
      </c>
      <c r="C50" s="8">
        <v>0</v>
      </c>
      <c r="D50" s="8">
        <v>8.5</v>
      </c>
      <c r="E50" s="8">
        <v>10.5</v>
      </c>
      <c r="F50" s="13">
        <f>E50-C50</f>
        <v>10.5</v>
      </c>
      <c r="G50" s="13"/>
      <c r="H50" s="8">
        <f>E50-D50</f>
        <v>2</v>
      </c>
      <c r="I50" s="8">
        <f>E50*100/D50</f>
        <v>123.5</v>
      </c>
      <c r="J50" s="26"/>
      <c r="K50" s="26" t="s">
        <v>133</v>
      </c>
    </row>
    <row r="51" spans="1:11" ht="156" customHeight="1">
      <c r="A51" s="20" t="s">
        <v>97</v>
      </c>
      <c r="B51" s="16" t="s">
        <v>98</v>
      </c>
      <c r="C51" s="8">
        <v>462</v>
      </c>
      <c r="D51" s="8">
        <v>10423.5</v>
      </c>
      <c r="E51" s="8">
        <v>10662.51</v>
      </c>
      <c r="F51" s="13">
        <f t="shared" si="0"/>
        <v>10200.5</v>
      </c>
      <c r="G51" s="13">
        <f t="shared" si="1"/>
        <v>2307.9</v>
      </c>
      <c r="H51" s="8">
        <f t="shared" si="2"/>
        <v>239</v>
      </c>
      <c r="I51" s="8">
        <f t="shared" si="3"/>
        <v>102.3</v>
      </c>
      <c r="J51" s="43" t="s">
        <v>134</v>
      </c>
      <c r="K51" s="42" t="s">
        <v>108</v>
      </c>
    </row>
    <row r="52" spans="1:11" ht="27.75" customHeight="1">
      <c r="A52" s="20" t="s">
        <v>99</v>
      </c>
      <c r="B52" s="7" t="s">
        <v>100</v>
      </c>
      <c r="C52" s="8">
        <v>2840</v>
      </c>
      <c r="D52" s="8">
        <v>6161</v>
      </c>
      <c r="E52" s="8">
        <v>5175.28</v>
      </c>
      <c r="F52" s="13">
        <f t="shared" si="0"/>
        <v>2335.3</v>
      </c>
      <c r="G52" s="13">
        <f t="shared" si="1"/>
        <v>182.2</v>
      </c>
      <c r="H52" s="8">
        <f t="shared" si="2"/>
        <v>-985.7</v>
      </c>
      <c r="I52" s="8">
        <f t="shared" si="3"/>
        <v>84</v>
      </c>
      <c r="J52" s="43"/>
      <c r="K52" s="43"/>
    </row>
    <row r="53" spans="1:11" ht="38.25" customHeight="1">
      <c r="A53" s="20" t="s">
        <v>101</v>
      </c>
      <c r="B53" s="7" t="s">
        <v>146</v>
      </c>
      <c r="C53" s="8">
        <v>100</v>
      </c>
      <c r="D53" s="8">
        <v>0.3</v>
      </c>
      <c r="E53" s="8">
        <v>0.26</v>
      </c>
      <c r="F53" s="13"/>
      <c r="G53" s="13">
        <f t="shared" si="1"/>
        <v>0.3</v>
      </c>
      <c r="H53" s="8"/>
      <c r="I53" s="8"/>
      <c r="J53" s="43"/>
      <c r="K53" s="43"/>
    </row>
    <row r="54" spans="1:11" ht="34.5" customHeight="1">
      <c r="A54" s="20" t="s">
        <v>67</v>
      </c>
      <c r="B54" s="4" t="s">
        <v>68</v>
      </c>
      <c r="C54" s="8">
        <f>C55+C56</f>
        <v>0</v>
      </c>
      <c r="D54" s="8">
        <f>D55+D56</f>
        <v>780</v>
      </c>
      <c r="E54" s="8">
        <f>E55+E56</f>
        <v>2037.2</v>
      </c>
      <c r="F54" s="13">
        <f t="shared" si="0"/>
        <v>2037.2</v>
      </c>
      <c r="G54" s="13"/>
      <c r="H54" s="8">
        <f t="shared" si="2"/>
        <v>1257.2</v>
      </c>
      <c r="I54" s="8">
        <f t="shared" si="3"/>
        <v>261.2</v>
      </c>
      <c r="J54" s="26" t="s">
        <v>110</v>
      </c>
      <c r="K54" s="27" t="s">
        <v>111</v>
      </c>
    </row>
    <row r="55" spans="1:11" ht="24" customHeight="1">
      <c r="A55" s="20" t="s">
        <v>69</v>
      </c>
      <c r="B55" s="4" t="s">
        <v>70</v>
      </c>
      <c r="C55" s="8">
        <v>0</v>
      </c>
      <c r="D55" s="8">
        <v>0</v>
      </c>
      <c r="E55" s="8">
        <v>1249.38</v>
      </c>
      <c r="F55" s="13">
        <f t="shared" si="0"/>
        <v>1249.4</v>
      </c>
      <c r="G55" s="13"/>
      <c r="H55" s="8">
        <f t="shared" si="2"/>
        <v>1249.4</v>
      </c>
      <c r="I55" s="8"/>
      <c r="J55" s="26" t="s">
        <v>110</v>
      </c>
      <c r="K55" s="27" t="s">
        <v>111</v>
      </c>
    </row>
    <row r="56" spans="1:11" ht="48.75" customHeight="1">
      <c r="A56" s="20" t="s">
        <v>71</v>
      </c>
      <c r="B56" s="4" t="s">
        <v>72</v>
      </c>
      <c r="C56" s="8">
        <v>0</v>
      </c>
      <c r="D56" s="8">
        <v>780</v>
      </c>
      <c r="E56" s="8">
        <v>787.78</v>
      </c>
      <c r="F56" s="13">
        <f t="shared" si="0"/>
        <v>787.8</v>
      </c>
      <c r="G56" s="13"/>
      <c r="H56" s="8">
        <f t="shared" si="2"/>
        <v>7.8</v>
      </c>
      <c r="I56" s="8">
        <f t="shared" si="3"/>
        <v>101</v>
      </c>
      <c r="J56" s="26" t="s">
        <v>110</v>
      </c>
      <c r="K56" s="42" t="s">
        <v>108</v>
      </c>
    </row>
    <row r="57" spans="1:11" ht="37.5">
      <c r="A57" s="29" t="s">
        <v>83</v>
      </c>
      <c r="B57" s="5" t="s">
        <v>157</v>
      </c>
      <c r="C57" s="30">
        <f>C58+C65+C68+C74+C77+C71</f>
        <v>19435403.4</v>
      </c>
      <c r="D57" s="30">
        <f>D58+D65+D68+D74+D77+D71</f>
        <v>22687200.7</v>
      </c>
      <c r="E57" s="30">
        <f>E58+E65+E68+E74+E77+E71</f>
        <v>22928168.5</v>
      </c>
      <c r="F57" s="14">
        <f t="shared" si="0"/>
        <v>3492765.1</v>
      </c>
      <c r="G57" s="14">
        <f aca="true" t="shared" si="7" ref="G57:G67">E57*100/C57</f>
        <v>118</v>
      </c>
      <c r="H57" s="9">
        <f t="shared" si="2"/>
        <v>240967.8</v>
      </c>
      <c r="I57" s="9">
        <f t="shared" si="3"/>
        <v>101.1</v>
      </c>
      <c r="J57" s="44" t="s">
        <v>114</v>
      </c>
      <c r="K57" s="46" t="s">
        <v>108</v>
      </c>
    </row>
    <row r="58" spans="1:11" ht="93.75">
      <c r="A58" s="29" t="s">
        <v>84</v>
      </c>
      <c r="B58" s="5" t="s">
        <v>158</v>
      </c>
      <c r="C58" s="30">
        <f>C59+C62+C63+C64</f>
        <v>19348550.7</v>
      </c>
      <c r="D58" s="30">
        <f>D59+D62+D63+D64</f>
        <v>22250110.9</v>
      </c>
      <c r="E58" s="30">
        <f>E59+E62+E63+E64</f>
        <v>22490737.2</v>
      </c>
      <c r="F58" s="14">
        <f t="shared" si="0"/>
        <v>3142186.5</v>
      </c>
      <c r="G58" s="14">
        <f t="shared" si="7"/>
        <v>116.2</v>
      </c>
      <c r="H58" s="9">
        <f t="shared" si="2"/>
        <v>240626.3</v>
      </c>
      <c r="I58" s="9">
        <f t="shared" si="3"/>
        <v>101.1</v>
      </c>
      <c r="J58" s="45"/>
      <c r="K58" s="47"/>
    </row>
    <row r="59" spans="1:11" ht="37.5">
      <c r="A59" s="29" t="s">
        <v>85</v>
      </c>
      <c r="B59" s="7" t="s">
        <v>159</v>
      </c>
      <c r="C59" s="30">
        <v>10843501.3</v>
      </c>
      <c r="D59" s="30">
        <v>10843501.3</v>
      </c>
      <c r="E59" s="30">
        <v>10843501.3</v>
      </c>
      <c r="F59" s="14">
        <f t="shared" si="0"/>
        <v>0</v>
      </c>
      <c r="G59" s="14">
        <f t="shared" si="7"/>
        <v>100</v>
      </c>
      <c r="H59" s="9">
        <f t="shared" si="2"/>
        <v>0</v>
      </c>
      <c r="I59" s="9">
        <f t="shared" si="3"/>
        <v>100</v>
      </c>
      <c r="J59" s="31"/>
      <c r="K59" s="32"/>
    </row>
    <row r="60" spans="1:11" ht="75">
      <c r="A60" s="33" t="s">
        <v>160</v>
      </c>
      <c r="B60" s="7" t="s">
        <v>161</v>
      </c>
      <c r="C60" s="34">
        <v>10312438.3</v>
      </c>
      <c r="D60" s="34">
        <v>10312438.3</v>
      </c>
      <c r="E60" s="34">
        <v>10312438.3</v>
      </c>
      <c r="F60" s="14">
        <f t="shared" si="0"/>
        <v>0</v>
      </c>
      <c r="G60" s="14">
        <f t="shared" si="7"/>
        <v>100</v>
      </c>
      <c r="H60" s="9">
        <f t="shared" si="2"/>
        <v>0</v>
      </c>
      <c r="I60" s="9">
        <f t="shared" si="3"/>
        <v>100</v>
      </c>
      <c r="J60" s="28"/>
      <c r="K60" s="27"/>
    </row>
    <row r="61" spans="1:11" ht="112.5">
      <c r="A61" s="33" t="s">
        <v>162</v>
      </c>
      <c r="B61" s="7" t="s">
        <v>163</v>
      </c>
      <c r="C61" s="34">
        <v>531063</v>
      </c>
      <c r="D61" s="34">
        <v>531063</v>
      </c>
      <c r="E61" s="34">
        <v>531063</v>
      </c>
      <c r="F61" s="14">
        <f t="shared" si="0"/>
        <v>0</v>
      </c>
      <c r="G61" s="14">
        <f t="shared" si="7"/>
        <v>100</v>
      </c>
      <c r="H61" s="9">
        <f t="shared" si="2"/>
        <v>0</v>
      </c>
      <c r="I61" s="9">
        <f t="shared" si="3"/>
        <v>100</v>
      </c>
      <c r="J61" s="28"/>
      <c r="K61" s="27"/>
    </row>
    <row r="62" spans="1:11" ht="56.25">
      <c r="A62" s="29" t="s">
        <v>86</v>
      </c>
      <c r="B62" s="7" t="s">
        <v>164</v>
      </c>
      <c r="C62" s="30">
        <v>5615926.7</v>
      </c>
      <c r="D62" s="30">
        <v>7617177.6</v>
      </c>
      <c r="E62" s="30">
        <v>7540763.5</v>
      </c>
      <c r="F62" s="14">
        <f t="shared" si="0"/>
        <v>1924836.8</v>
      </c>
      <c r="G62" s="14">
        <f t="shared" si="7"/>
        <v>134.3</v>
      </c>
      <c r="H62" s="9">
        <f t="shared" si="2"/>
        <v>-76414.1</v>
      </c>
      <c r="I62" s="9">
        <f t="shared" si="3"/>
        <v>99</v>
      </c>
      <c r="J62" s="35" t="s">
        <v>124</v>
      </c>
      <c r="K62" s="35"/>
    </row>
    <row r="63" spans="1:11" ht="37.5">
      <c r="A63" s="29" t="s">
        <v>87</v>
      </c>
      <c r="B63" s="7" t="s">
        <v>165</v>
      </c>
      <c r="C63" s="30">
        <v>1276107.9</v>
      </c>
      <c r="D63" s="30">
        <v>1217102.7</v>
      </c>
      <c r="E63" s="30">
        <v>1237164</v>
      </c>
      <c r="F63" s="14">
        <f t="shared" si="0"/>
        <v>-38943.9</v>
      </c>
      <c r="G63" s="14">
        <f t="shared" si="7"/>
        <v>96.9</v>
      </c>
      <c r="H63" s="9">
        <f t="shared" si="2"/>
        <v>20061.3</v>
      </c>
      <c r="I63" s="9">
        <f t="shared" si="3"/>
        <v>101.6</v>
      </c>
      <c r="J63" s="27"/>
      <c r="K63" s="27"/>
    </row>
    <row r="64" spans="1:11" ht="51">
      <c r="A64" s="29" t="s">
        <v>88</v>
      </c>
      <c r="B64" s="7" t="s">
        <v>166</v>
      </c>
      <c r="C64" s="30">
        <v>1613014.8</v>
      </c>
      <c r="D64" s="30">
        <v>2572329.3</v>
      </c>
      <c r="E64" s="30">
        <v>2869308.4</v>
      </c>
      <c r="F64" s="14">
        <f t="shared" si="0"/>
        <v>1256293.6</v>
      </c>
      <c r="G64" s="14">
        <f t="shared" si="7"/>
        <v>177.9</v>
      </c>
      <c r="H64" s="9">
        <f t="shared" si="2"/>
        <v>296979.1</v>
      </c>
      <c r="I64" s="9">
        <f t="shared" si="3"/>
        <v>111.5</v>
      </c>
      <c r="J64" s="27" t="s">
        <v>124</v>
      </c>
      <c r="K64" s="27"/>
    </row>
    <row r="65" spans="1:11" ht="93.75">
      <c r="A65" s="29" t="s">
        <v>73</v>
      </c>
      <c r="B65" s="36" t="s">
        <v>167</v>
      </c>
      <c r="C65" s="30">
        <v>80352.7</v>
      </c>
      <c r="D65" s="30">
        <v>233391.8</v>
      </c>
      <c r="E65" s="30">
        <v>232288.8</v>
      </c>
      <c r="F65" s="14">
        <f t="shared" si="0"/>
        <v>151936.1</v>
      </c>
      <c r="G65" s="14">
        <f t="shared" si="7"/>
        <v>289.1</v>
      </c>
      <c r="H65" s="9">
        <f t="shared" si="2"/>
        <v>-1103</v>
      </c>
      <c r="I65" s="9">
        <f t="shared" si="3"/>
        <v>99.5</v>
      </c>
      <c r="J65" s="31"/>
      <c r="K65" s="31"/>
    </row>
    <row r="66" spans="1:11" ht="75">
      <c r="A66" s="33" t="s">
        <v>74</v>
      </c>
      <c r="B66" s="36" t="s">
        <v>168</v>
      </c>
      <c r="C66" s="34">
        <v>80352.7</v>
      </c>
      <c r="D66" s="34">
        <v>233391.8</v>
      </c>
      <c r="E66" s="34">
        <v>232288.8</v>
      </c>
      <c r="F66" s="13">
        <f t="shared" si="0"/>
        <v>151936.1</v>
      </c>
      <c r="G66" s="13">
        <f t="shared" si="7"/>
        <v>289.1</v>
      </c>
      <c r="H66" s="8">
        <f t="shared" si="2"/>
        <v>-1103</v>
      </c>
      <c r="I66" s="8">
        <f t="shared" si="3"/>
        <v>99.5</v>
      </c>
      <c r="J66" s="31"/>
      <c r="K66" s="31"/>
    </row>
    <row r="67" spans="1:11" ht="262.5">
      <c r="A67" s="33" t="s">
        <v>89</v>
      </c>
      <c r="B67" s="36" t="s">
        <v>169</v>
      </c>
      <c r="C67" s="34">
        <v>80352.7</v>
      </c>
      <c r="D67" s="34">
        <v>233391.8</v>
      </c>
      <c r="E67" s="34">
        <v>232288.8</v>
      </c>
      <c r="F67" s="13">
        <f t="shared" si="0"/>
        <v>151936.1</v>
      </c>
      <c r="G67" s="13">
        <f t="shared" si="7"/>
        <v>289.1</v>
      </c>
      <c r="H67" s="8">
        <f t="shared" si="2"/>
        <v>-1103</v>
      </c>
      <c r="I67" s="8">
        <f t="shared" si="3"/>
        <v>99.5</v>
      </c>
      <c r="J67" s="31"/>
      <c r="K67" s="31"/>
    </row>
    <row r="68" spans="1:11" ht="37.5">
      <c r="A68" s="29" t="s">
        <v>170</v>
      </c>
      <c r="B68" s="37" t="s">
        <v>171</v>
      </c>
      <c r="C68" s="38">
        <v>0</v>
      </c>
      <c r="D68" s="30">
        <v>16747</v>
      </c>
      <c r="E68" s="30">
        <v>16747.1</v>
      </c>
      <c r="F68" s="14">
        <f t="shared" si="0"/>
        <v>16747.1</v>
      </c>
      <c r="G68" s="14" t="s">
        <v>110</v>
      </c>
      <c r="H68" s="9">
        <f t="shared" si="2"/>
        <v>0.1</v>
      </c>
      <c r="I68" s="9">
        <f t="shared" si="3"/>
        <v>100</v>
      </c>
      <c r="J68" s="48" t="s">
        <v>172</v>
      </c>
      <c r="K68" s="50"/>
    </row>
    <row r="69" spans="1:11" ht="75">
      <c r="A69" s="33" t="s">
        <v>104</v>
      </c>
      <c r="B69" s="36" t="s">
        <v>173</v>
      </c>
      <c r="C69" s="38">
        <v>0</v>
      </c>
      <c r="D69" s="34">
        <v>16747</v>
      </c>
      <c r="E69" s="34">
        <v>16747.1</v>
      </c>
      <c r="F69" s="13">
        <f t="shared" si="0"/>
        <v>16747.1</v>
      </c>
      <c r="G69" s="13" t="s">
        <v>110</v>
      </c>
      <c r="H69" s="8">
        <f t="shared" si="2"/>
        <v>0.1</v>
      </c>
      <c r="I69" s="8">
        <f t="shared" si="3"/>
        <v>100</v>
      </c>
      <c r="J69" s="49"/>
      <c r="K69" s="51"/>
    </row>
    <row r="70" spans="1:11" ht="75">
      <c r="A70" s="33" t="s">
        <v>105</v>
      </c>
      <c r="B70" s="36" t="s">
        <v>174</v>
      </c>
      <c r="C70" s="38">
        <v>0</v>
      </c>
      <c r="D70" s="34">
        <v>16747</v>
      </c>
      <c r="E70" s="34">
        <v>16747.1</v>
      </c>
      <c r="F70" s="13">
        <f t="shared" si="0"/>
        <v>16747.1</v>
      </c>
      <c r="G70" s="13" t="s">
        <v>110</v>
      </c>
      <c r="H70" s="8">
        <f t="shared" si="2"/>
        <v>0.1</v>
      </c>
      <c r="I70" s="8">
        <f t="shared" si="3"/>
        <v>100</v>
      </c>
      <c r="J70" s="49"/>
      <c r="K70" s="51"/>
    </row>
    <row r="71" spans="1:11" ht="18.75">
      <c r="A71" s="29" t="s">
        <v>175</v>
      </c>
      <c r="B71" s="37" t="s">
        <v>176</v>
      </c>
      <c r="C71" s="30">
        <v>6500</v>
      </c>
      <c r="D71" s="30">
        <v>5200</v>
      </c>
      <c r="E71" s="30">
        <v>5325</v>
      </c>
      <c r="F71" s="14">
        <f t="shared" si="0"/>
        <v>-1175</v>
      </c>
      <c r="G71" s="14" t="s">
        <v>110</v>
      </c>
      <c r="H71" s="9">
        <f t="shared" si="2"/>
        <v>125</v>
      </c>
      <c r="I71" s="9">
        <f t="shared" si="3"/>
        <v>102.4</v>
      </c>
      <c r="J71" s="49"/>
      <c r="K71" s="51"/>
    </row>
    <row r="72" spans="1:11" ht="56.25">
      <c r="A72" s="33" t="s">
        <v>75</v>
      </c>
      <c r="B72" s="36" t="s">
        <v>176</v>
      </c>
      <c r="C72" s="34">
        <v>6500</v>
      </c>
      <c r="D72" s="34">
        <v>5200</v>
      </c>
      <c r="E72" s="34">
        <v>5325</v>
      </c>
      <c r="F72" s="13">
        <f aca="true" t="shared" si="8" ref="F72:F77">E72-C72</f>
        <v>-1175</v>
      </c>
      <c r="G72" s="13" t="s">
        <v>110</v>
      </c>
      <c r="H72" s="8">
        <f aca="true" t="shared" si="9" ref="H72:H77">E72-D72</f>
        <v>125</v>
      </c>
      <c r="I72" s="8">
        <f aca="true" t="shared" si="10" ref="I72:I77">E72*100/D72</f>
        <v>102.4</v>
      </c>
      <c r="J72" s="49"/>
      <c r="K72" s="51"/>
    </row>
    <row r="73" spans="1:11" ht="56.25">
      <c r="A73" s="33" t="s">
        <v>75</v>
      </c>
      <c r="B73" s="36" t="s">
        <v>176</v>
      </c>
      <c r="C73" s="34">
        <v>6500</v>
      </c>
      <c r="D73" s="34">
        <v>5200</v>
      </c>
      <c r="E73" s="34">
        <v>5325</v>
      </c>
      <c r="F73" s="13">
        <f t="shared" si="8"/>
        <v>-1175</v>
      </c>
      <c r="G73" s="13" t="s">
        <v>110</v>
      </c>
      <c r="H73" s="8">
        <f t="shared" si="9"/>
        <v>125</v>
      </c>
      <c r="I73" s="8">
        <f t="shared" si="10"/>
        <v>102.4</v>
      </c>
      <c r="J73" s="49"/>
      <c r="K73" s="51"/>
    </row>
    <row r="74" spans="1:11" ht="168.75">
      <c r="A74" s="29" t="s">
        <v>92</v>
      </c>
      <c r="B74" s="36" t="s">
        <v>177</v>
      </c>
      <c r="C74" s="38">
        <v>0</v>
      </c>
      <c r="D74" s="30">
        <v>250277.3</v>
      </c>
      <c r="E74" s="30">
        <v>252301.1</v>
      </c>
      <c r="F74" s="14">
        <f t="shared" si="8"/>
        <v>252301.1</v>
      </c>
      <c r="G74" s="14" t="s">
        <v>110</v>
      </c>
      <c r="H74" s="9">
        <f t="shared" si="9"/>
        <v>2023.8</v>
      </c>
      <c r="I74" s="9">
        <f t="shared" si="10"/>
        <v>100.8</v>
      </c>
      <c r="J74" s="49" t="s">
        <v>123</v>
      </c>
      <c r="K74" s="51"/>
    </row>
    <row r="75" spans="1:11" ht="187.5">
      <c r="A75" s="33" t="s">
        <v>93</v>
      </c>
      <c r="B75" s="36" t="s">
        <v>178</v>
      </c>
      <c r="C75" s="38">
        <v>0</v>
      </c>
      <c r="D75" s="34">
        <v>250277.3</v>
      </c>
      <c r="E75" s="34">
        <v>252301.1</v>
      </c>
      <c r="F75" s="13">
        <f>E75-C75</f>
        <v>252301.1</v>
      </c>
      <c r="G75" s="13" t="s">
        <v>110</v>
      </c>
      <c r="H75" s="8">
        <f>E75-D75</f>
        <v>2023.8</v>
      </c>
      <c r="I75" s="8">
        <f>E75*100/D75</f>
        <v>100.8</v>
      </c>
      <c r="J75" s="49"/>
      <c r="K75" s="51"/>
    </row>
    <row r="76" spans="1:11" ht="187.5">
      <c r="A76" s="33" t="s">
        <v>94</v>
      </c>
      <c r="B76" s="36" t="s">
        <v>179</v>
      </c>
      <c r="C76" s="38">
        <v>0</v>
      </c>
      <c r="D76" s="34">
        <v>250277.3</v>
      </c>
      <c r="E76" s="34">
        <v>252301.1</v>
      </c>
      <c r="F76" s="13">
        <f>E76-C76</f>
        <v>252301.1</v>
      </c>
      <c r="G76" s="13" t="s">
        <v>110</v>
      </c>
      <c r="H76" s="8">
        <f>E76-D76</f>
        <v>2023.8</v>
      </c>
      <c r="I76" s="8">
        <f>E76*100/D76</f>
        <v>100.8</v>
      </c>
      <c r="J76" s="49"/>
      <c r="K76" s="51"/>
    </row>
    <row r="77" spans="1:11" ht="112.5">
      <c r="A77" s="29" t="s">
        <v>76</v>
      </c>
      <c r="B77" s="7" t="s">
        <v>180</v>
      </c>
      <c r="C77" s="38">
        <v>0</v>
      </c>
      <c r="D77" s="30">
        <v>-68526.3</v>
      </c>
      <c r="E77" s="30">
        <v>-69230.7</v>
      </c>
      <c r="F77" s="14">
        <f t="shared" si="8"/>
        <v>-69230.7</v>
      </c>
      <c r="G77" s="14" t="s">
        <v>110</v>
      </c>
      <c r="H77" s="9">
        <f t="shared" si="9"/>
        <v>-704.4</v>
      </c>
      <c r="I77" s="9">
        <f t="shared" si="10"/>
        <v>101</v>
      </c>
      <c r="J77" s="49"/>
      <c r="K77" s="51"/>
    </row>
    <row r="78" spans="1:11" ht="93.75">
      <c r="A78" s="33" t="s">
        <v>77</v>
      </c>
      <c r="B78" s="7" t="s">
        <v>181</v>
      </c>
      <c r="C78" s="38">
        <v>0</v>
      </c>
      <c r="D78" s="34">
        <v>-68526.3</v>
      </c>
      <c r="E78" s="34">
        <v>-69230.7</v>
      </c>
      <c r="F78" s="13">
        <f>E78-C78</f>
        <v>-69230.7</v>
      </c>
      <c r="G78" s="13" t="s">
        <v>110</v>
      </c>
      <c r="H78" s="8">
        <f>E78-D78</f>
        <v>-704.4</v>
      </c>
      <c r="I78" s="8">
        <f>E78*100/D78</f>
        <v>101</v>
      </c>
      <c r="J78" s="53"/>
      <c r="K78" s="52"/>
    </row>
  </sheetData>
  <sheetProtection/>
  <mergeCells count="16">
    <mergeCell ref="E5:E6"/>
    <mergeCell ref="K5:K6"/>
    <mergeCell ref="F5:G5"/>
    <mergeCell ref="H5:I5"/>
    <mergeCell ref="J5:J6"/>
    <mergeCell ref="A2:K2"/>
    <mergeCell ref="A5:A6"/>
    <mergeCell ref="B5:B6"/>
    <mergeCell ref="C5:C6"/>
    <mergeCell ref="D5:D6"/>
    <mergeCell ref="J57:J58"/>
    <mergeCell ref="K57:K58"/>
    <mergeCell ref="J68:J70"/>
    <mergeCell ref="K68:K78"/>
    <mergeCell ref="J71:J73"/>
    <mergeCell ref="J74:J78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0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Мартынова</cp:lastModifiedBy>
  <cp:lastPrinted>2023-06-02T04:34:45Z</cp:lastPrinted>
  <dcterms:created xsi:type="dcterms:W3CDTF">2016-04-05T04:35:34Z</dcterms:created>
  <dcterms:modified xsi:type="dcterms:W3CDTF">2023-06-05T05:43:15Z</dcterms:modified>
  <cp:category/>
  <cp:version/>
  <cp:contentType/>
  <cp:contentStatus/>
</cp:coreProperties>
</file>