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45" tabRatio="560" activeTab="0"/>
  </bookViews>
  <sheets>
    <sheet name="Лист1" sheetId="1" r:id="rId1"/>
  </sheets>
  <definedNames>
    <definedName name="_xlnm.Print_Titles" localSheetId="0">'Лист1'!$A:$C,'Лист1'!$3:$5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<sst xmlns="http://schemas.openxmlformats.org/spreadsheetml/2006/main" count="212" uniqueCount="165">
  <si>
    <t>Ед.измерения: тыс. рублей</t>
  </si>
  <si>
    <t>Код классификации доходов бюджетов</t>
  </si>
  <si>
    <t>Показатели прогноза доходов республиканского бюджета Республики Алтай</t>
  </si>
  <si>
    <t>Динамика поступлений</t>
  </si>
  <si>
    <t>Код адми-нистратора</t>
  </si>
  <si>
    <t>Код дохода</t>
  </si>
  <si>
    <t xml:space="preserve">Наименование </t>
  </si>
  <si>
    <t>прирост (снижение), тыс.руб.</t>
  </si>
  <si>
    <t>темп роста (снижения), %</t>
  </si>
  <si>
    <t>000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</si>
  <si>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</si>
  <si>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</si>
  <si>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</si>
  <si>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</si>
  <si>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</si>
  <si>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</si>
  <si>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</si>
  <si>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</si>
  <si>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</si>
  <si>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</si>
  <si>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</si>
  <si>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</si>
  <si>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</si>
  <si>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</si>
  <si>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</si>
  <si>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</si>
  <si>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</si>
  <si>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</si>
  <si>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</si>
  <si>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</si>
  <si>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</si>
  <si>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</si>
  <si>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</si>
  <si>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</si>
  <si>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</si>
  <si>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</si>
  <si>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</si>
  <si>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</si>
  <si>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</si>
  <si>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</si>
  <si>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</si>
  <si>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</si>
  <si>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</si>
  <si>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</si>
  <si>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</si>
  <si>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</si>
  <si>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</si>
  <si>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</si>
  <si>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919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</si>
  <si>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</si>
  <si>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</si>
  <si>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</si>
  <si>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</si>
  <si>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</si>
  <si>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</si>
  <si>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</si>
  <si>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</si>
  <si>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048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</si>
  <si>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</si>
  <si>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</si>
  <si>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</si>
  <si>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</si>
  <si>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</si>
  <si>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</si>
  <si>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</si>
  <si>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</si>
  <si>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</si>
  <si>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</si>
  <si>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</si>
  <si>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</si>
  <si>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</si>
  <si>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</si>
  <si>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</si>
  <si>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</si>
  <si>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</si>
  <si>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</si>
  <si>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 И СБОРЫ</t>
  </si>
  <si>
    <t>1 15 02 00000 0000 140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</si>
  <si>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</si>
  <si>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</si>
  <si>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1 17 00000 00 0000 000</t>
  </si>
  <si>
    <t>ПРОЧИЕ НЕНАЛОГОВЫЕ ДОХОДЫ</t>
  </si>
  <si>
    <t>1 17 01000 00 0000180</t>
  </si>
  <si>
    <t>Невыясненные поступления</t>
  </si>
  <si>
    <t>1 17 05000 00 0000180</t>
  </si>
  <si>
    <t>Прочие неналоговые доходы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</si>
  <si>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</si>
  <si>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</si>
  <si>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</si>
  <si>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
</t>
  </si>
  <si>
    <t>906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</si>
  <si>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</si>
  <si>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</si>
  <si>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</si>
  <si>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</si>
  <si>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</si>
  <si>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 бюджетам бюджетной системы Российской Федерации 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</si>
  <si>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</si>
  <si>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</si>
  <si>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</si>
  <si>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</si>
  <si>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2 07 00000 00 0000 000</t>
  </si>
  <si>
    <t>ПРОЧИЕ БЕЗВОЗМЕЗДНЫЕ ПОСТУПЛЕНИЯ</t>
  </si>
  <si>
    <t xml:space="preserve">2 18 00000 00 0000 000
</t>
  </si>
  <si>
    <t xml:space="preserve">2 19 00000 00 0000 000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</si>
  <si>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</si>
  <si>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ВСЕГО ДОХОДОВ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</si>
  <si>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</si>
  <si>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</si>
  <si>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1 16 00000 00 0000 000</t>
  </si>
  <si>
    <t xml:space="preserve"> 2 02 15001 00 0000 150</t>
  </si>
  <si>
    <t>Дотации  на выравнивание бюджетной обеспеченности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</si>
  <si>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</si>
  <si>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на 2024 год</t>
  </si>
  <si>
    <t>2024 год к 2023 году</t>
  </si>
  <si>
    <t>1 05 06000 01 0000 110</t>
  </si>
  <si>
    <t>Налог на профессиональный доход</t>
  </si>
  <si>
    <t>1 11 02000 00 0000 120</t>
  </si>
  <si>
    <t>Доходы от размещения средств бюджетов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</si>
  <si>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</si>
  <si>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
</t>
  </si>
  <si>
    <t xml:space="preserve">1 15 07000 01 0000 140
</t>
  </si>
  <si>
    <t xml:space="preserve">1 16 01000 01 0000 140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</si>
  <si>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</si>
  <si>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</si>
  <si>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</si>
  <si>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1 16 10000 00 0000 140
</t>
  </si>
  <si>
    <t xml:space="preserve">Платежи в целях возмещения причиненного ущерба (убытков)
</t>
  </si>
  <si>
    <t xml:space="preserve">1 16 11000 01 0000 140
</t>
  </si>
  <si>
    <t>907</t>
  </si>
  <si>
    <t xml:space="preserve">Платежи, уплачиваемые в целях возмещения вреда
</t>
  </si>
  <si>
    <t>928</t>
  </si>
  <si>
    <t xml:space="preserve">1 14 13000 00 0000 000
</t>
  </si>
  <si>
    <t xml:space="preserve">Доходы от приватизации имущества, находящегося в государственной и муниципальной собственности
</t>
  </si>
  <si>
    <t xml:space="preserve">2 07 02000 02 0000 150
</t>
  </si>
  <si>
    <t xml:space="preserve">Прочие безвозмездные поступления в бюджеты субъектов Российской Федерации
</t>
  </si>
  <si>
    <t>-</t>
  </si>
  <si>
    <t>2 02 15002 00 0000 150</t>
  </si>
  <si>
    <t>2 02 15009 00 0000 150</t>
  </si>
  <si>
    <t>Дотации бюджетам на поддержку мер по обеспечению сбалансированности бюджетов</t>
  </si>
  <si>
    <t>2 02 15549 02 0000 150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</si>
  <si>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</si>
  <si>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2 04 00000 00 0000 000</t>
  </si>
  <si>
    <t>БЕЗВОЗМЕЗДНЫЕ ПОСТУПЛЕНИЯ ОТ НЕГОСУДАРСТВЕННЫХ ОРГАНИЗАЦИЙ</t>
  </si>
  <si>
    <t>на 2025 год</t>
  </si>
  <si>
    <t>2025 год к 2024 году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</si>
  <si>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</si>
  <si>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1 16 02000 01 0000 140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</si>
  <si>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</si>
  <si>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(COVID-19)</t>
  </si>
  <si>
    <t>2 02 15844 02 0000 150</t>
  </si>
  <si>
    <t>Сведения о доходах республиканского бюджета Республики Алтай на 2024 год и плановый период 2025 и 2026 годов в сравнении с ожидаемым исполнением за 2023год и отчетом за 2022 год</t>
  </si>
  <si>
    <t>Показатели фактических поступлений в 2022 году</t>
  </si>
  <si>
    <t>Оценка поступлений в 2023 году</t>
  </si>
  <si>
    <t>Динамика поступления 2023 года к 2022 году</t>
  </si>
  <si>
    <t>на 2026 год</t>
  </si>
  <si>
    <t>2026 год к 2025 году</t>
  </si>
  <si>
    <t>1 08 05000 00 0000 000</t>
  </si>
  <si>
    <t>'Государственная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</si>
  <si>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1 08 02000 00 0000 000</t>
  </si>
  <si>
    <t>Государственная пошлина по делам, рассматриваемым конституционными (уставными) судами субъектов Российской Федерации</t>
  </si>
  <si>
    <t>1 11 07000 00 0000 120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</si>
  <si>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</si>
  <si>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1 16 18000 01 0000 140
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</si>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</sst>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.0_р_._-;\-* #,##0.0_р_._-;_-* &quot;-&quot;??_р_._-;_-@_-"/>
    <numFmt numFmtId="166" formatCode="#,##0.0\ _₽"/>
    <numFmt numFmtId="167" formatCode="_-* #,##0.00_р_._-;\-* #,##0.00_р_._-;_-* &quot;-&quot;??_р_._-;_-@_-"/>
    <numFmt numFmtId="168" formatCode="#0.00"/>
    <numFmt numFmtId="169" formatCode="#,##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FF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FF8040"/>
      <name val="Arial"/>
      <family val="2"/>
    </font>
    <font>
      <sz val="8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B9CDE5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2" borderId="1">
      <alignment horizontal="left" vertical="top" wrapText="1"/>
      <protection/>
    </xf>
    <xf numFmtId="49" fontId="12" fillId="2" borderId="2">
      <alignment horizontal="center" vertical="top" wrapText="1" shrinkToFit="1"/>
      <protection/>
    </xf>
    <xf numFmtId="4" fontId="12" fillId="2" borderId="2">
      <alignment horizontal="right" vertical="top" wrapText="1" shrinkToFit="1"/>
      <protection/>
    </xf>
    <xf numFmtId="168" fontId="12" fillId="2" borderId="2">
      <alignment horizontal="right" vertical="top" wrapText="1" shrinkToFit="1"/>
      <protection/>
    </xf>
    <xf numFmtId="4" fontId="12" fillId="2" borderId="3">
      <alignment horizontal="right" vertical="top" shrinkToFit="1"/>
      <protection/>
    </xf>
    <xf numFmtId="0" fontId="13" fillId="3" borderId="4">
      <alignment horizontal="left" vertical="top" wrapText="1"/>
      <protection/>
    </xf>
    <xf numFmtId="49" fontId="13" fillId="3" borderId="5">
      <alignment horizontal="center" vertical="top" shrinkToFit="1"/>
      <protection/>
    </xf>
    <xf numFmtId="4" fontId="13" fillId="3" borderId="5">
      <alignment horizontal="right" vertical="top" shrinkToFit="1"/>
      <protection/>
    </xf>
    <xf numFmtId="168" fontId="13" fillId="3" borderId="5">
      <alignment horizontal="right" vertical="top" shrinkToFit="1"/>
      <protection/>
    </xf>
    <xf numFmtId="4" fontId="13" fillId="3" borderId="6">
      <alignment horizontal="right" vertical="top" shrinkToFit="1"/>
      <protection/>
    </xf>
    <xf numFmtId="0" fontId="13" fillId="4" borderId="7">
      <alignment horizontal="left" vertical="top" wrapText="1"/>
      <protection/>
    </xf>
    <xf numFmtId="49" fontId="13" fillId="4" borderId="8">
      <alignment horizontal="center" vertical="top" shrinkToFit="1"/>
      <protection/>
    </xf>
    <xf numFmtId="4" fontId="13" fillId="4" borderId="8">
      <alignment horizontal="right" vertical="top" shrinkToFit="1"/>
      <protection/>
    </xf>
    <xf numFmtId="168" fontId="13" fillId="4" borderId="8">
      <alignment horizontal="right" vertical="top" shrinkToFit="1"/>
      <protection/>
    </xf>
    <xf numFmtId="4" fontId="13" fillId="4" borderId="9">
      <alignment horizontal="right" vertical="top" shrinkToFit="1"/>
      <protection/>
    </xf>
    <xf numFmtId="0" fontId="14" fillId="0" borderId="7">
      <alignment horizontal="left" vertical="top" wrapText="1"/>
      <protection/>
    </xf>
    <xf numFmtId="49" fontId="13" fillId="4" borderId="7">
      <alignment horizontal="center" vertical="top" shrinkToFit="1"/>
      <protection/>
    </xf>
    <xf numFmtId="49" fontId="15" fillId="0" borderId="8">
      <alignment horizontal="center" vertical="top" shrinkToFit="1"/>
      <protection/>
    </xf>
    <xf numFmtId="0" fontId="13" fillId="4" borderId="8">
      <alignment horizontal="left" vertical="top" wrapText="1"/>
      <protection/>
    </xf>
    <xf numFmtId="4" fontId="15" fillId="0" borderId="8">
      <alignment horizontal="right" vertical="top" shrinkToFit="1"/>
      <protection/>
    </xf>
    <xf numFmtId="168" fontId="15" fillId="0" borderId="8">
      <alignment horizontal="right" vertical="top" shrinkToFit="1"/>
      <protection/>
    </xf>
    <xf numFmtId="4" fontId="15" fillId="0" borderId="9">
      <alignment horizontal="right" vertical="top" shrinkToFit="1"/>
      <protection/>
    </xf>
    <xf numFmtId="0" fontId="14" fillId="0" borderId="7">
      <alignment horizontal="left" vertical="top" wrapText="1"/>
      <protection/>
    </xf>
    <xf numFmtId="49" fontId="15" fillId="0" borderId="8">
      <alignment horizontal="center" vertical="top" shrinkToFit="1"/>
      <protection/>
    </xf>
    <xf numFmtId="4" fontId="15" fillId="0" borderId="8">
      <alignment horizontal="right" vertical="top" shrinkToFit="1"/>
      <protection/>
    </xf>
    <xf numFmtId="168" fontId="15" fillId="0" borderId="8">
      <alignment horizontal="right" vertical="top" shrinkToFit="1"/>
      <protection/>
    </xf>
    <xf numFmtId="4" fontId="15" fillId="0" borderId="9">
      <alignment horizontal="right" vertical="top" shrinkToFit="1"/>
      <protection/>
    </xf>
    <xf numFmtId="0" fontId="14" fillId="0" borderId="7">
      <alignment horizontal="left" vertical="top" wrapText="1"/>
      <protection/>
    </xf>
    <xf numFmtId="49" fontId="15" fillId="0" borderId="8">
      <alignment horizontal="center" vertical="top" shrinkToFit="1"/>
      <protection/>
    </xf>
    <xf numFmtId="4" fontId="15" fillId="0" borderId="8">
      <alignment horizontal="right" vertical="top" shrinkToFit="1"/>
      <protection/>
    </xf>
    <xf numFmtId="168" fontId="15" fillId="0" borderId="8">
      <alignment horizontal="right" vertical="top" shrinkToFit="1"/>
      <protection/>
    </xf>
    <xf numFmtId="4" fontId="15" fillId="0" borderId="9">
      <alignment horizontal="right" vertical="top" shrinkToFit="1"/>
      <protection/>
    </xf>
    <xf numFmtId="0" fontId="14" fillId="0" borderId="7">
      <alignment horizontal="left" vertical="top" wrapText="1"/>
      <protection/>
    </xf>
    <xf numFmtId="49" fontId="15" fillId="0" borderId="8">
      <alignment horizontal="center" vertical="top" shrinkToFit="1"/>
      <protection/>
    </xf>
    <xf numFmtId="4" fontId="15" fillId="0" borderId="8">
      <alignment horizontal="right" vertical="top" shrinkToFit="1"/>
      <protection/>
    </xf>
    <xf numFmtId="168" fontId="15" fillId="0" borderId="8">
      <alignment horizontal="right" vertical="top" shrinkToFit="1"/>
      <protection/>
    </xf>
    <xf numFmtId="4" fontId="15" fillId="0" borderId="9">
      <alignment horizontal="right" vertical="top" shrinkToFit="1"/>
      <protection/>
    </xf>
    <xf numFmtId="168" fontId="16" fillId="0" borderId="8">
      <alignment horizontal="right" vertical="top" shrinkToFit="1"/>
      <protection/>
    </xf>
    <xf numFmtId="4" fontId="16" fillId="0" borderId="9">
      <alignment horizontal="right" vertical="top" shrinkToFit="1"/>
      <protection/>
    </xf>
    <xf numFmtId="4" fontId="17" fillId="0" borderId="8">
      <alignment horizontal="right" vertical="top" shrinkToFit="1"/>
      <protection/>
    </xf>
    <xf numFmtId="168" fontId="17" fillId="0" borderId="8">
      <alignment horizontal="right" vertical="top" shrinkToFit="1"/>
      <protection/>
    </xf>
    <xf numFmtId="4" fontId="17" fillId="0" borderId="9">
      <alignment horizontal="right" vertical="top" shrinkToFit="1"/>
      <protection/>
    </xf>
    <xf numFmtId="4" fontId="12" fillId="2" borderId="2">
      <alignment horizontal="center" vertical="center" wrapText="1" shrinkToFit="1"/>
      <protection/>
    </xf>
    <xf numFmtId="168" fontId="12" fillId="2" borderId="2">
      <alignment horizontal="center" vertical="center" wrapText="1" shrinkToFit="1"/>
      <protection/>
    </xf>
    <xf numFmtId="4" fontId="12" fillId="2" borderId="3">
      <alignment horizontal="center" vertical="center" shrinkToFit="1"/>
      <protection/>
    </xf>
    <xf numFmtId="0" fontId="15" fillId="0" borderId="0">
      <alignment horizontal="right" vertical="top" wrapText="1"/>
      <protection/>
    </xf>
    <xf numFmtId="4" fontId="18" fillId="0" borderId="8">
      <alignment horizontal="right" vertical="top" shrinkToFit="1"/>
      <protection/>
    </xf>
    <xf numFmtId="168" fontId="18" fillId="0" borderId="8">
      <alignment horizontal="right" vertical="top" shrinkToFit="1"/>
      <protection/>
    </xf>
    <xf numFmtId="4" fontId="18" fillId="0" borderId="9">
      <alignment horizontal="right" vertical="top" shrinkToFit="1"/>
      <protection/>
    </xf>
    <xf numFmtId="4" fontId="19" fillId="0" borderId="8">
      <alignment horizontal="right" vertical="top" shrinkToFit="1"/>
      <protection/>
    </xf>
    <xf numFmtId="168" fontId="19" fillId="0" borderId="8">
      <alignment horizontal="right" vertical="top" shrinkToFit="1"/>
      <protection/>
    </xf>
    <xf numFmtId="4" fontId="19" fillId="0" borderId="9">
      <alignment horizontal="right" vertical="top" shrinkToFit="1"/>
      <protection/>
    </xf>
    <xf numFmtId="4" fontId="16" fillId="0" borderId="8">
      <alignment horizontal="right" vertical="top" shrinkToFit="1"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49" fontId="13" fillId="0" borderId="10">
      <alignment horizontal="center" vertical="center" wrapText="1"/>
      <protection/>
    </xf>
    <xf numFmtId="0" fontId="11" fillId="0" borderId="11">
      <alignment horizontal="center" vertical="top" wrapText="1"/>
      <protection/>
    </xf>
    <xf numFmtId="0" fontId="11" fillId="0" borderId="12">
      <alignment horizontal="center" vertical="top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167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left" vertical="top"/>
    </xf>
    <xf numFmtId="49" fontId="2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justify" vertical="top" wrapText="1"/>
    </xf>
    <xf numFmtId="0" fontId="2" fillId="0" borderId="13" xfId="0" applyNumberFormat="1" applyFont="1" applyFill="1" applyBorder="1" applyAlignment="1">
      <alignment horizontal="justify" vertical="top" wrapText="1"/>
    </xf>
    <xf numFmtId="49" fontId="2" fillId="5" borderId="13" xfId="0" applyNumberFormat="1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64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2" fillId="5" borderId="13" xfId="0" applyNumberFormat="1" applyFont="1" applyFill="1" applyBorder="1" applyAlignment="1">
      <alignment horizontal="center" vertical="top" wrapText="1"/>
    </xf>
    <xf numFmtId="0" fontId="2" fillId="5" borderId="0" xfId="0" applyFont="1" applyFill="1" applyAlignment="1">
      <alignment vertical="top"/>
    </xf>
    <xf numFmtId="0" fontId="2" fillId="5" borderId="13" xfId="0" applyNumberFormat="1" applyFont="1" applyFill="1" applyBorder="1" applyAlignment="1">
      <alignment horizontal="justify" vertical="top" wrapText="1"/>
    </xf>
    <xf numFmtId="0" fontId="2" fillId="5" borderId="0" xfId="0" applyFon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164" fontId="7" fillId="5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justify" vertical="top" wrapText="1"/>
    </xf>
    <xf numFmtId="49" fontId="2" fillId="5" borderId="0" xfId="0" applyNumberFormat="1" applyFont="1" applyFill="1" applyBorder="1" applyAlignment="1">
      <alignment horizontal="center" vertical="top" wrapText="1"/>
    </xf>
    <xf numFmtId="49" fontId="2" fillId="5" borderId="13" xfId="0" applyNumberFormat="1" applyFont="1" applyFill="1" applyBorder="1" applyAlignment="1">
      <alignment horizontal="justify" vertical="top" wrapText="1"/>
    </xf>
    <xf numFmtId="0" fontId="2" fillId="5" borderId="0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2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5" borderId="13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" fillId="5" borderId="13" xfId="20" applyNumberFormat="1" applyFont="1" applyFill="1" applyBorder="1" applyAlignment="1">
      <alignment vertical="center" wrapText="1"/>
    </xf>
    <xf numFmtId="164" fontId="2" fillId="5" borderId="13" xfId="0" applyNumberFormat="1" applyFont="1" applyFill="1" applyBorder="1" applyAlignment="1">
      <alignment vertical="center" wrapText="1"/>
    </xf>
    <xf numFmtId="164" fontId="7" fillId="5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vertical="center" wrapText="1"/>
    </xf>
    <xf numFmtId="164" fontId="7" fillId="0" borderId="13" xfId="0" applyNumberFormat="1" applyFont="1" applyFill="1" applyBorder="1" applyAlignment="1">
      <alignment vertical="center" wrapText="1"/>
    </xf>
    <xf numFmtId="164" fontId="3" fillId="5" borderId="13" xfId="20" applyNumberFormat="1" applyFont="1" applyFill="1" applyBorder="1" applyAlignment="1">
      <alignment vertical="center" wrapText="1"/>
    </xf>
    <xf numFmtId="164" fontId="3" fillId="5" borderId="13" xfId="0" applyNumberFormat="1" applyFont="1" applyFill="1" applyBorder="1" applyAlignment="1">
      <alignment vertical="center" wrapText="1"/>
    </xf>
    <xf numFmtId="164" fontId="9" fillId="5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 quotePrefix="1">
      <alignment horizontal="left" vertical="center" wrapText="1"/>
    </xf>
    <xf numFmtId="0" fontId="2" fillId="0" borderId="13" xfId="0" applyFont="1" applyFill="1" applyBorder="1" applyAlignment="1" quotePrefix="1">
      <alignment horizontal="justify" vertical="top" wrapText="1"/>
    </xf>
    <xf numFmtId="164" fontId="2" fillId="0" borderId="13" xfId="20" applyNumberFormat="1" applyFont="1" applyFill="1" applyBorder="1" applyAlignment="1">
      <alignment vertical="center" wrapText="1"/>
    </xf>
    <xf numFmtId="164" fontId="3" fillId="0" borderId="13" xfId="2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9" fontId="21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5" fontId="2" fillId="0" borderId="13" xfId="20" applyNumberFormat="1" applyFont="1" applyFill="1" applyBorder="1" applyAlignment="1">
      <alignment horizontal="center" vertical="center" wrapText="1"/>
    </xf>
    <xf numFmtId="166" fontId="2" fillId="0" borderId="13" xfId="20" applyNumberFormat="1" applyFont="1" applyFill="1" applyBorder="1" applyAlignment="1">
      <alignment horizontal="center" vertical="center" wrapText="1"/>
    </xf>
    <xf numFmtId="164" fontId="2" fillId="0" borderId="14" xfId="20" applyNumberFormat="1" applyFont="1" applyFill="1" applyBorder="1" applyAlignment="1">
      <alignment horizontal="center" vertical="center" wrapText="1"/>
    </xf>
    <xf numFmtId="164" fontId="2" fillId="0" borderId="17" xfId="2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br" xfId="21"/>
    <cellStyle name="col" xfId="22"/>
    <cellStyle name="ex58" xfId="23"/>
    <cellStyle name="ex59" xfId="24"/>
    <cellStyle name="ex60" xfId="25"/>
    <cellStyle name="ex61" xfId="26"/>
    <cellStyle name="ex62" xfId="27"/>
    <cellStyle name="ex63" xfId="28"/>
    <cellStyle name="ex64" xfId="29"/>
    <cellStyle name="ex65" xfId="30"/>
    <cellStyle name="ex66" xfId="31"/>
    <cellStyle name="ex67" xfId="32"/>
    <cellStyle name="ex68" xfId="33"/>
    <cellStyle name="ex69" xfId="34"/>
    <cellStyle name="ex70" xfId="35"/>
    <cellStyle name="ex71" xfId="36"/>
    <cellStyle name="ex72" xfId="37"/>
    <cellStyle name="ex73" xfId="38"/>
    <cellStyle name="ex73 2" xfId="39"/>
    <cellStyle name="ex74" xfId="40"/>
    <cellStyle name="ex74 2" xfId="41"/>
    <cellStyle name="ex75" xfId="42"/>
    <cellStyle name="ex76" xfId="43"/>
    <cellStyle name="ex77" xfId="44"/>
    <cellStyle name="ex78" xfId="45"/>
    <cellStyle name="ex79" xfId="46"/>
    <cellStyle name="ex80" xfId="47"/>
    <cellStyle name="ex81" xfId="48"/>
    <cellStyle name="ex82" xfId="49"/>
    <cellStyle name="ex83" xfId="50"/>
    <cellStyle name="ex84" xfId="51"/>
    <cellStyle name="ex85" xfId="52"/>
    <cellStyle name="ex86" xfId="53"/>
    <cellStyle name="ex87" xfId="54"/>
    <cellStyle name="ex88" xfId="55"/>
    <cellStyle name="ex89" xfId="56"/>
    <cellStyle name="ex90" xfId="57"/>
    <cellStyle name="ex91" xfId="58"/>
    <cellStyle name="ex92" xfId="59"/>
    <cellStyle name="st100" xfId="60"/>
    <cellStyle name="st101" xfId="61"/>
    <cellStyle name="st102" xfId="62"/>
    <cellStyle name="st103" xfId="63"/>
    <cellStyle name="st104" xfId="64"/>
    <cellStyle name="st105" xfId="65"/>
    <cellStyle name="st106" xfId="66"/>
    <cellStyle name="st107" xfId="67"/>
    <cellStyle name="st57" xfId="68"/>
    <cellStyle name="st93" xfId="69"/>
    <cellStyle name="st94" xfId="70"/>
    <cellStyle name="st95" xfId="71"/>
    <cellStyle name="st96" xfId="72"/>
    <cellStyle name="st97" xfId="73"/>
    <cellStyle name="st98" xfId="74"/>
    <cellStyle name="st99" xfId="75"/>
    <cellStyle name="style0" xfId="76"/>
    <cellStyle name="td" xfId="77"/>
    <cellStyle name="tr" xfId="78"/>
    <cellStyle name="xl_bot_header" xfId="79"/>
    <cellStyle name="xl28" xfId="80"/>
    <cellStyle name="xl40" xfId="81"/>
    <cellStyle name="Обычный 2" xfId="82"/>
    <cellStyle name="Обычный 2 10" xfId="83"/>
    <cellStyle name="Обычный 2 10 2" xfId="84"/>
    <cellStyle name="Обычный 2 11" xfId="85"/>
    <cellStyle name="Обычный 2 11 2" xfId="86"/>
    <cellStyle name="Обычный 2 12" xfId="87"/>
    <cellStyle name="Обычный 2 12 2" xfId="88"/>
    <cellStyle name="Обычный 2 13" xfId="89"/>
    <cellStyle name="Обычный 2 13 2" xfId="90"/>
    <cellStyle name="Обычный 2 14" xfId="91"/>
    <cellStyle name="Обычный 2 14 2" xfId="92"/>
    <cellStyle name="Обычный 2 15" xfId="93"/>
    <cellStyle name="Обычный 2 15 2" xfId="94"/>
    <cellStyle name="Обычный 2 16" xfId="95"/>
    <cellStyle name="Обычный 2 16 2" xfId="96"/>
    <cellStyle name="Обычный 2 17" xfId="97"/>
    <cellStyle name="Обычный 2 17 2" xfId="98"/>
    <cellStyle name="Обычный 2 18" xfId="99"/>
    <cellStyle name="Обычный 2 18 2" xfId="100"/>
    <cellStyle name="Обычный 2 19" xfId="101"/>
    <cellStyle name="Обычный 2 19 2" xfId="102"/>
    <cellStyle name="Обычный 2 2" xfId="103"/>
    <cellStyle name="Обычный 2 2 2" xfId="104"/>
    <cellStyle name="Обычный 2 20" xfId="105"/>
    <cellStyle name="Обычный 2 20 2" xfId="106"/>
    <cellStyle name="Обычный 2 21" xfId="107"/>
    <cellStyle name="Обычный 2 21 2" xfId="108"/>
    <cellStyle name="Обычный 2 22" xfId="109"/>
    <cellStyle name="Обычный 2 22 2" xfId="110"/>
    <cellStyle name="Обычный 2 23" xfId="111"/>
    <cellStyle name="Обычный 2 23 2" xfId="112"/>
    <cellStyle name="Обычный 2 24" xfId="113"/>
    <cellStyle name="Обычный 2 24 2" xfId="114"/>
    <cellStyle name="Обычный 2 25" xfId="115"/>
    <cellStyle name="Обычный 2 25 2" xfId="116"/>
    <cellStyle name="Обычный 2 26" xfId="117"/>
    <cellStyle name="Обычный 2 26 2" xfId="118"/>
    <cellStyle name="Обычный 2 27" xfId="119"/>
    <cellStyle name="Обычный 2 27 2" xfId="120"/>
    <cellStyle name="Обычный 2 28" xfId="121"/>
    <cellStyle name="Обычный 2 28 2" xfId="122"/>
    <cellStyle name="Обычный 2 29" xfId="123"/>
    <cellStyle name="Обычный 2 29 2" xfId="124"/>
    <cellStyle name="Обычный 2 3" xfId="125"/>
    <cellStyle name="Обычный 2 3 2" xfId="126"/>
    <cellStyle name="Обычный 2 30" xfId="127"/>
    <cellStyle name="Обычный 2 30 2" xfId="128"/>
    <cellStyle name="Обычный 2 31" xfId="129"/>
    <cellStyle name="Обычный 2 31 2" xfId="130"/>
    <cellStyle name="Обычный 2 32" xfId="131"/>
    <cellStyle name="Обычный 2 32 2" xfId="132"/>
    <cellStyle name="Обычный 2 33" xfId="133"/>
    <cellStyle name="Обычный 2 33 2" xfId="134"/>
    <cellStyle name="Обычный 2 34" xfId="135"/>
    <cellStyle name="Обычный 2 34 2" xfId="136"/>
    <cellStyle name="Обычный 2 35" xfId="137"/>
    <cellStyle name="Обычный 2 35 2" xfId="138"/>
    <cellStyle name="Обычный 2 36" xfId="139"/>
    <cellStyle name="Обычный 2 36 2" xfId="140"/>
    <cellStyle name="Обычный 2 4" xfId="141"/>
    <cellStyle name="Обычный 2 4 2" xfId="142"/>
    <cellStyle name="Обычный 2 5" xfId="143"/>
    <cellStyle name="Обычный 2 5 2" xfId="144"/>
    <cellStyle name="Обычный 2 6" xfId="145"/>
    <cellStyle name="Обычный 2 6 2" xfId="146"/>
    <cellStyle name="Обычный 2 7" xfId="147"/>
    <cellStyle name="Обычный 2 7 2" xfId="148"/>
    <cellStyle name="Обычный 2 8" xfId="149"/>
    <cellStyle name="Обычный 2 8 2" xfId="150"/>
    <cellStyle name="Обычный 2 9" xfId="151"/>
    <cellStyle name="Обычный 2 9 2" xfId="152"/>
    <cellStyle name="Обычный 3" xfId="153"/>
    <cellStyle name="Обычный 4" xfId="154"/>
    <cellStyle name="Обычный 5" xfId="155"/>
    <cellStyle name="Обычный 6" xfId="156"/>
    <cellStyle name="Финансовый 3" xfId="157"/>
    <cellStyle name="Финансовый 10" xfId="158"/>
    <cellStyle name="Финансовый 2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view="pageBreakPreview" zoomScale="80" zoomScaleSheetLayoutView="80" workbookViewId="0" topLeftCell="A1">
      <pane xSplit="3" ySplit="5" topLeftCell="D42" activePane="bottomRight" state="frozen"/>
      <selection pane="topRight" activeCell="D1" sqref="D1"/>
      <selection pane="bottomLeft" activeCell="A6" sqref="A6"/>
      <selection pane="bottomRight" activeCell="F81" sqref="F81"/>
    </sheetView>
  </sheetViews>
  <sheetFormatPr defaultColWidth="38.421875" defaultRowHeight="15"/>
  <cols>
    <col min="1" max="1" width="12.7109375" style="1" customWidth="1"/>
    <col min="2" max="2" width="26.00390625" style="1" customWidth="1"/>
    <col min="3" max="3" width="53.00390625" style="1" customWidth="1"/>
    <col min="4" max="4" width="18.7109375" style="21" customWidth="1"/>
    <col min="5" max="5" width="16.8515625" style="21" customWidth="1"/>
    <col min="6" max="6" width="18.7109375" style="22" customWidth="1"/>
    <col min="7" max="7" width="18.7109375" style="23" customWidth="1"/>
    <col min="8" max="11" width="18.7109375" style="21" customWidth="1"/>
    <col min="12" max="12" width="18.7109375" style="20" customWidth="1"/>
    <col min="13" max="13" width="18.7109375" style="21" customWidth="1"/>
    <col min="14" max="14" width="18.7109375" style="20" customWidth="1"/>
    <col min="15" max="15" width="18.7109375" style="21" customWidth="1"/>
    <col min="16" max="16" width="14.00390625" style="20" customWidth="1"/>
    <col min="17" max="254" width="9.140625" style="1" customWidth="1"/>
    <col min="255" max="255" width="11.7109375" style="1" customWidth="1"/>
    <col min="256" max="256" width="38.421875" style="1" customWidth="1"/>
    <col min="257" max="257" width="12.421875" style="1" customWidth="1"/>
    <col min="258" max="258" width="24.8515625" style="1" customWidth="1"/>
    <col min="259" max="259" width="39.421875" style="1" customWidth="1"/>
    <col min="260" max="260" width="15.8515625" style="1" customWidth="1"/>
    <col min="261" max="261" width="16.7109375" style="1" customWidth="1"/>
    <col min="262" max="262" width="14.8515625" style="1" customWidth="1"/>
    <col min="263" max="263" width="14.421875" style="1" customWidth="1"/>
    <col min="264" max="264" width="16.57421875" style="1" bestFit="1" customWidth="1"/>
    <col min="265" max="265" width="16.140625" style="1" customWidth="1"/>
    <col min="266" max="266" width="16.421875" style="1" bestFit="1" customWidth="1"/>
    <col min="267" max="267" width="15.421875" style="1" customWidth="1"/>
    <col min="268" max="268" width="12.7109375" style="1" bestFit="1" customWidth="1"/>
    <col min="269" max="269" width="15.421875" style="1" customWidth="1"/>
    <col min="270" max="270" width="12.7109375" style="1" bestFit="1" customWidth="1"/>
    <col min="271" max="271" width="17.8515625" style="1" customWidth="1"/>
    <col min="272" max="272" width="12.7109375" style="1" bestFit="1" customWidth="1"/>
    <col min="273" max="510" width="9.140625" style="1" customWidth="1"/>
    <col min="511" max="511" width="11.7109375" style="1" customWidth="1"/>
    <col min="512" max="512" width="38.421875" style="1" customWidth="1"/>
    <col min="513" max="513" width="12.421875" style="1" customWidth="1"/>
    <col min="514" max="514" width="24.8515625" style="1" customWidth="1"/>
    <col min="515" max="515" width="39.421875" style="1" customWidth="1"/>
    <col min="516" max="516" width="15.8515625" style="1" customWidth="1"/>
    <col min="517" max="517" width="16.7109375" style="1" customWidth="1"/>
    <col min="518" max="518" width="14.8515625" style="1" customWidth="1"/>
    <col min="519" max="519" width="14.421875" style="1" customWidth="1"/>
    <col min="520" max="520" width="16.57421875" style="1" bestFit="1" customWidth="1"/>
    <col min="521" max="521" width="16.140625" style="1" customWidth="1"/>
    <col min="522" max="522" width="16.421875" style="1" bestFit="1" customWidth="1"/>
    <col min="523" max="523" width="15.421875" style="1" customWidth="1"/>
    <col min="524" max="524" width="12.7109375" style="1" bestFit="1" customWidth="1"/>
    <col min="525" max="525" width="15.421875" style="1" customWidth="1"/>
    <col min="526" max="526" width="12.7109375" style="1" bestFit="1" customWidth="1"/>
    <col min="527" max="527" width="17.8515625" style="1" customWidth="1"/>
    <col min="528" max="528" width="12.7109375" style="1" bestFit="1" customWidth="1"/>
    <col min="529" max="766" width="9.140625" style="1" customWidth="1"/>
    <col min="767" max="767" width="11.7109375" style="1" customWidth="1"/>
    <col min="768" max="768" width="38.421875" style="1" customWidth="1"/>
    <col min="769" max="769" width="12.421875" style="1" customWidth="1"/>
    <col min="770" max="770" width="24.8515625" style="1" customWidth="1"/>
    <col min="771" max="771" width="39.421875" style="1" customWidth="1"/>
    <col min="772" max="772" width="15.8515625" style="1" customWidth="1"/>
    <col min="773" max="773" width="16.7109375" style="1" customWidth="1"/>
    <col min="774" max="774" width="14.8515625" style="1" customWidth="1"/>
    <col min="775" max="775" width="14.421875" style="1" customWidth="1"/>
    <col min="776" max="776" width="16.57421875" style="1" bestFit="1" customWidth="1"/>
    <col min="777" max="777" width="16.140625" style="1" customWidth="1"/>
    <col min="778" max="778" width="16.421875" style="1" bestFit="1" customWidth="1"/>
    <col min="779" max="779" width="15.421875" style="1" customWidth="1"/>
    <col min="780" max="780" width="12.7109375" style="1" bestFit="1" customWidth="1"/>
    <col min="781" max="781" width="15.421875" style="1" customWidth="1"/>
    <col min="782" max="782" width="12.7109375" style="1" bestFit="1" customWidth="1"/>
    <col min="783" max="783" width="17.8515625" style="1" customWidth="1"/>
    <col min="784" max="784" width="12.7109375" style="1" bestFit="1" customWidth="1"/>
    <col min="785" max="1022" width="9.140625" style="1" customWidth="1"/>
    <col min="1023" max="1023" width="11.7109375" style="1" customWidth="1"/>
    <col min="1024" max="1024" width="38.421875" style="1" customWidth="1"/>
    <col min="1025" max="1025" width="12.421875" style="1" customWidth="1"/>
    <col min="1026" max="1026" width="24.8515625" style="1" customWidth="1"/>
    <col min="1027" max="1027" width="39.421875" style="1" customWidth="1"/>
    <col min="1028" max="1028" width="15.8515625" style="1" customWidth="1"/>
    <col min="1029" max="1029" width="16.7109375" style="1" customWidth="1"/>
    <col min="1030" max="1030" width="14.8515625" style="1" customWidth="1"/>
    <col min="1031" max="1031" width="14.421875" style="1" customWidth="1"/>
    <col min="1032" max="1032" width="16.57421875" style="1" bestFit="1" customWidth="1"/>
    <col min="1033" max="1033" width="16.140625" style="1" customWidth="1"/>
    <col min="1034" max="1034" width="16.421875" style="1" bestFit="1" customWidth="1"/>
    <col min="1035" max="1035" width="15.421875" style="1" customWidth="1"/>
    <col min="1036" max="1036" width="12.7109375" style="1" bestFit="1" customWidth="1"/>
    <col min="1037" max="1037" width="15.421875" style="1" customWidth="1"/>
    <col min="1038" max="1038" width="12.7109375" style="1" bestFit="1" customWidth="1"/>
    <col min="1039" max="1039" width="17.8515625" style="1" customWidth="1"/>
    <col min="1040" max="1040" width="12.7109375" style="1" bestFit="1" customWidth="1"/>
    <col min="1041" max="1278" width="9.140625" style="1" customWidth="1"/>
    <col min="1279" max="1279" width="11.7109375" style="1" customWidth="1"/>
    <col min="1280" max="1280" width="38.421875" style="1" customWidth="1"/>
    <col min="1281" max="1281" width="12.421875" style="1" customWidth="1"/>
    <col min="1282" max="1282" width="24.8515625" style="1" customWidth="1"/>
    <col min="1283" max="1283" width="39.421875" style="1" customWidth="1"/>
    <col min="1284" max="1284" width="15.8515625" style="1" customWidth="1"/>
    <col min="1285" max="1285" width="16.7109375" style="1" customWidth="1"/>
    <col min="1286" max="1286" width="14.8515625" style="1" customWidth="1"/>
    <col min="1287" max="1287" width="14.421875" style="1" customWidth="1"/>
    <col min="1288" max="1288" width="16.57421875" style="1" bestFit="1" customWidth="1"/>
    <col min="1289" max="1289" width="16.140625" style="1" customWidth="1"/>
    <col min="1290" max="1290" width="16.421875" style="1" bestFit="1" customWidth="1"/>
    <col min="1291" max="1291" width="15.421875" style="1" customWidth="1"/>
    <col min="1292" max="1292" width="12.7109375" style="1" bestFit="1" customWidth="1"/>
    <col min="1293" max="1293" width="15.421875" style="1" customWidth="1"/>
    <col min="1294" max="1294" width="12.7109375" style="1" bestFit="1" customWidth="1"/>
    <col min="1295" max="1295" width="17.8515625" style="1" customWidth="1"/>
    <col min="1296" max="1296" width="12.7109375" style="1" bestFit="1" customWidth="1"/>
    <col min="1297" max="1534" width="9.140625" style="1" customWidth="1"/>
    <col min="1535" max="1535" width="11.7109375" style="1" customWidth="1"/>
    <col min="1536" max="1536" width="38.421875" style="1" customWidth="1"/>
    <col min="1537" max="1537" width="12.421875" style="1" customWidth="1"/>
    <col min="1538" max="1538" width="24.8515625" style="1" customWidth="1"/>
    <col min="1539" max="1539" width="39.421875" style="1" customWidth="1"/>
    <col min="1540" max="1540" width="15.8515625" style="1" customWidth="1"/>
    <col min="1541" max="1541" width="16.7109375" style="1" customWidth="1"/>
    <col min="1542" max="1542" width="14.8515625" style="1" customWidth="1"/>
    <col min="1543" max="1543" width="14.421875" style="1" customWidth="1"/>
    <col min="1544" max="1544" width="16.57421875" style="1" bestFit="1" customWidth="1"/>
    <col min="1545" max="1545" width="16.140625" style="1" customWidth="1"/>
    <col min="1546" max="1546" width="16.421875" style="1" bestFit="1" customWidth="1"/>
    <col min="1547" max="1547" width="15.421875" style="1" customWidth="1"/>
    <col min="1548" max="1548" width="12.7109375" style="1" bestFit="1" customWidth="1"/>
    <col min="1549" max="1549" width="15.421875" style="1" customWidth="1"/>
    <col min="1550" max="1550" width="12.7109375" style="1" bestFit="1" customWidth="1"/>
    <col min="1551" max="1551" width="17.8515625" style="1" customWidth="1"/>
    <col min="1552" max="1552" width="12.7109375" style="1" bestFit="1" customWidth="1"/>
    <col min="1553" max="1790" width="9.140625" style="1" customWidth="1"/>
    <col min="1791" max="1791" width="11.7109375" style="1" customWidth="1"/>
    <col min="1792" max="1792" width="38.421875" style="1" customWidth="1"/>
    <col min="1793" max="1793" width="12.421875" style="1" customWidth="1"/>
    <col min="1794" max="1794" width="24.8515625" style="1" customWidth="1"/>
    <col min="1795" max="1795" width="39.421875" style="1" customWidth="1"/>
    <col min="1796" max="1796" width="15.8515625" style="1" customWidth="1"/>
    <col min="1797" max="1797" width="16.7109375" style="1" customWidth="1"/>
    <col min="1798" max="1798" width="14.8515625" style="1" customWidth="1"/>
    <col min="1799" max="1799" width="14.421875" style="1" customWidth="1"/>
    <col min="1800" max="1800" width="16.57421875" style="1" bestFit="1" customWidth="1"/>
    <col min="1801" max="1801" width="16.140625" style="1" customWidth="1"/>
    <col min="1802" max="1802" width="16.421875" style="1" bestFit="1" customWidth="1"/>
    <col min="1803" max="1803" width="15.421875" style="1" customWidth="1"/>
    <col min="1804" max="1804" width="12.7109375" style="1" bestFit="1" customWidth="1"/>
    <col min="1805" max="1805" width="15.421875" style="1" customWidth="1"/>
    <col min="1806" max="1806" width="12.7109375" style="1" bestFit="1" customWidth="1"/>
    <col min="1807" max="1807" width="17.8515625" style="1" customWidth="1"/>
    <col min="1808" max="1808" width="12.7109375" style="1" bestFit="1" customWidth="1"/>
    <col min="1809" max="2046" width="9.140625" style="1" customWidth="1"/>
    <col min="2047" max="2047" width="11.7109375" style="1" customWidth="1"/>
    <col min="2048" max="2048" width="38.421875" style="1" customWidth="1"/>
    <col min="2049" max="2049" width="12.421875" style="1" customWidth="1"/>
    <col min="2050" max="2050" width="24.8515625" style="1" customWidth="1"/>
    <col min="2051" max="2051" width="39.421875" style="1" customWidth="1"/>
    <col min="2052" max="2052" width="15.8515625" style="1" customWidth="1"/>
    <col min="2053" max="2053" width="16.7109375" style="1" customWidth="1"/>
    <col min="2054" max="2054" width="14.8515625" style="1" customWidth="1"/>
    <col min="2055" max="2055" width="14.421875" style="1" customWidth="1"/>
    <col min="2056" max="2056" width="16.57421875" style="1" bestFit="1" customWidth="1"/>
    <col min="2057" max="2057" width="16.140625" style="1" customWidth="1"/>
    <col min="2058" max="2058" width="16.421875" style="1" bestFit="1" customWidth="1"/>
    <col min="2059" max="2059" width="15.421875" style="1" customWidth="1"/>
    <col min="2060" max="2060" width="12.7109375" style="1" bestFit="1" customWidth="1"/>
    <col min="2061" max="2061" width="15.421875" style="1" customWidth="1"/>
    <col min="2062" max="2062" width="12.7109375" style="1" bestFit="1" customWidth="1"/>
    <col min="2063" max="2063" width="17.8515625" style="1" customWidth="1"/>
    <col min="2064" max="2064" width="12.7109375" style="1" bestFit="1" customWidth="1"/>
    <col min="2065" max="2302" width="9.140625" style="1" customWidth="1"/>
    <col min="2303" max="2303" width="11.7109375" style="1" customWidth="1"/>
    <col min="2304" max="2304" width="38.421875" style="1" customWidth="1"/>
    <col min="2305" max="2305" width="12.421875" style="1" customWidth="1"/>
    <col min="2306" max="2306" width="24.8515625" style="1" customWidth="1"/>
    <col min="2307" max="2307" width="39.421875" style="1" customWidth="1"/>
    <col min="2308" max="2308" width="15.8515625" style="1" customWidth="1"/>
    <col min="2309" max="2309" width="16.7109375" style="1" customWidth="1"/>
    <col min="2310" max="2310" width="14.8515625" style="1" customWidth="1"/>
    <col min="2311" max="2311" width="14.421875" style="1" customWidth="1"/>
    <col min="2312" max="2312" width="16.57421875" style="1" bestFit="1" customWidth="1"/>
    <col min="2313" max="2313" width="16.140625" style="1" customWidth="1"/>
    <col min="2314" max="2314" width="16.421875" style="1" bestFit="1" customWidth="1"/>
    <col min="2315" max="2315" width="15.421875" style="1" customWidth="1"/>
    <col min="2316" max="2316" width="12.7109375" style="1" bestFit="1" customWidth="1"/>
    <col min="2317" max="2317" width="15.421875" style="1" customWidth="1"/>
    <col min="2318" max="2318" width="12.7109375" style="1" bestFit="1" customWidth="1"/>
    <col min="2319" max="2319" width="17.8515625" style="1" customWidth="1"/>
    <col min="2320" max="2320" width="12.7109375" style="1" bestFit="1" customWidth="1"/>
    <col min="2321" max="2558" width="9.140625" style="1" customWidth="1"/>
    <col min="2559" max="2559" width="11.7109375" style="1" customWidth="1"/>
    <col min="2560" max="2560" width="38.421875" style="1" customWidth="1"/>
    <col min="2561" max="2561" width="12.421875" style="1" customWidth="1"/>
    <col min="2562" max="2562" width="24.8515625" style="1" customWidth="1"/>
    <col min="2563" max="2563" width="39.421875" style="1" customWidth="1"/>
    <col min="2564" max="2564" width="15.8515625" style="1" customWidth="1"/>
    <col min="2565" max="2565" width="16.7109375" style="1" customWidth="1"/>
    <col min="2566" max="2566" width="14.8515625" style="1" customWidth="1"/>
    <col min="2567" max="2567" width="14.421875" style="1" customWidth="1"/>
    <col min="2568" max="2568" width="16.57421875" style="1" bestFit="1" customWidth="1"/>
    <col min="2569" max="2569" width="16.140625" style="1" customWidth="1"/>
    <col min="2570" max="2570" width="16.421875" style="1" bestFit="1" customWidth="1"/>
    <col min="2571" max="2571" width="15.421875" style="1" customWidth="1"/>
    <col min="2572" max="2572" width="12.7109375" style="1" bestFit="1" customWidth="1"/>
    <col min="2573" max="2573" width="15.421875" style="1" customWidth="1"/>
    <col min="2574" max="2574" width="12.7109375" style="1" bestFit="1" customWidth="1"/>
    <col min="2575" max="2575" width="17.8515625" style="1" customWidth="1"/>
    <col min="2576" max="2576" width="12.7109375" style="1" bestFit="1" customWidth="1"/>
    <col min="2577" max="2814" width="9.140625" style="1" customWidth="1"/>
    <col min="2815" max="2815" width="11.7109375" style="1" customWidth="1"/>
    <col min="2816" max="2816" width="38.421875" style="1" customWidth="1"/>
    <col min="2817" max="2817" width="12.421875" style="1" customWidth="1"/>
    <col min="2818" max="2818" width="24.8515625" style="1" customWidth="1"/>
    <col min="2819" max="2819" width="39.421875" style="1" customWidth="1"/>
    <col min="2820" max="2820" width="15.8515625" style="1" customWidth="1"/>
    <col min="2821" max="2821" width="16.7109375" style="1" customWidth="1"/>
    <col min="2822" max="2822" width="14.8515625" style="1" customWidth="1"/>
    <col min="2823" max="2823" width="14.421875" style="1" customWidth="1"/>
    <col min="2824" max="2824" width="16.57421875" style="1" bestFit="1" customWidth="1"/>
    <col min="2825" max="2825" width="16.140625" style="1" customWidth="1"/>
    <col min="2826" max="2826" width="16.421875" style="1" bestFit="1" customWidth="1"/>
    <col min="2827" max="2827" width="15.421875" style="1" customWidth="1"/>
    <col min="2828" max="2828" width="12.7109375" style="1" bestFit="1" customWidth="1"/>
    <col min="2829" max="2829" width="15.421875" style="1" customWidth="1"/>
    <col min="2830" max="2830" width="12.7109375" style="1" bestFit="1" customWidth="1"/>
    <col min="2831" max="2831" width="17.8515625" style="1" customWidth="1"/>
    <col min="2832" max="2832" width="12.7109375" style="1" bestFit="1" customWidth="1"/>
    <col min="2833" max="3070" width="9.140625" style="1" customWidth="1"/>
    <col min="3071" max="3071" width="11.7109375" style="1" customWidth="1"/>
    <col min="3072" max="3072" width="38.421875" style="1" customWidth="1"/>
    <col min="3073" max="3073" width="12.421875" style="1" customWidth="1"/>
    <col min="3074" max="3074" width="24.8515625" style="1" customWidth="1"/>
    <col min="3075" max="3075" width="39.421875" style="1" customWidth="1"/>
    <col min="3076" max="3076" width="15.8515625" style="1" customWidth="1"/>
    <col min="3077" max="3077" width="16.7109375" style="1" customWidth="1"/>
    <col min="3078" max="3078" width="14.8515625" style="1" customWidth="1"/>
    <col min="3079" max="3079" width="14.421875" style="1" customWidth="1"/>
    <col min="3080" max="3080" width="16.57421875" style="1" bestFit="1" customWidth="1"/>
    <col min="3081" max="3081" width="16.140625" style="1" customWidth="1"/>
    <col min="3082" max="3082" width="16.421875" style="1" bestFit="1" customWidth="1"/>
    <col min="3083" max="3083" width="15.421875" style="1" customWidth="1"/>
    <col min="3084" max="3084" width="12.7109375" style="1" bestFit="1" customWidth="1"/>
    <col min="3085" max="3085" width="15.421875" style="1" customWidth="1"/>
    <col min="3086" max="3086" width="12.7109375" style="1" bestFit="1" customWidth="1"/>
    <col min="3087" max="3087" width="17.8515625" style="1" customWidth="1"/>
    <col min="3088" max="3088" width="12.7109375" style="1" bestFit="1" customWidth="1"/>
    <col min="3089" max="3326" width="9.140625" style="1" customWidth="1"/>
    <col min="3327" max="3327" width="11.7109375" style="1" customWidth="1"/>
    <col min="3328" max="3328" width="38.421875" style="1" customWidth="1"/>
    <col min="3329" max="3329" width="12.421875" style="1" customWidth="1"/>
    <col min="3330" max="3330" width="24.8515625" style="1" customWidth="1"/>
    <col min="3331" max="3331" width="39.421875" style="1" customWidth="1"/>
    <col min="3332" max="3332" width="15.8515625" style="1" customWidth="1"/>
    <col min="3333" max="3333" width="16.7109375" style="1" customWidth="1"/>
    <col min="3334" max="3334" width="14.8515625" style="1" customWidth="1"/>
    <col min="3335" max="3335" width="14.421875" style="1" customWidth="1"/>
    <col min="3336" max="3336" width="16.57421875" style="1" bestFit="1" customWidth="1"/>
    <col min="3337" max="3337" width="16.140625" style="1" customWidth="1"/>
    <col min="3338" max="3338" width="16.421875" style="1" bestFit="1" customWidth="1"/>
    <col min="3339" max="3339" width="15.421875" style="1" customWidth="1"/>
    <col min="3340" max="3340" width="12.7109375" style="1" bestFit="1" customWidth="1"/>
    <col min="3341" max="3341" width="15.421875" style="1" customWidth="1"/>
    <col min="3342" max="3342" width="12.7109375" style="1" bestFit="1" customWidth="1"/>
    <col min="3343" max="3343" width="17.8515625" style="1" customWidth="1"/>
    <col min="3344" max="3344" width="12.7109375" style="1" bestFit="1" customWidth="1"/>
    <col min="3345" max="3582" width="9.140625" style="1" customWidth="1"/>
    <col min="3583" max="3583" width="11.7109375" style="1" customWidth="1"/>
    <col min="3584" max="3584" width="38.421875" style="1" customWidth="1"/>
    <col min="3585" max="3585" width="12.421875" style="1" customWidth="1"/>
    <col min="3586" max="3586" width="24.8515625" style="1" customWidth="1"/>
    <col min="3587" max="3587" width="39.421875" style="1" customWidth="1"/>
    <col min="3588" max="3588" width="15.8515625" style="1" customWidth="1"/>
    <col min="3589" max="3589" width="16.7109375" style="1" customWidth="1"/>
    <col min="3590" max="3590" width="14.8515625" style="1" customWidth="1"/>
    <col min="3591" max="3591" width="14.421875" style="1" customWidth="1"/>
    <col min="3592" max="3592" width="16.57421875" style="1" bestFit="1" customWidth="1"/>
    <col min="3593" max="3593" width="16.140625" style="1" customWidth="1"/>
    <col min="3594" max="3594" width="16.421875" style="1" bestFit="1" customWidth="1"/>
    <col min="3595" max="3595" width="15.421875" style="1" customWidth="1"/>
    <col min="3596" max="3596" width="12.7109375" style="1" bestFit="1" customWidth="1"/>
    <col min="3597" max="3597" width="15.421875" style="1" customWidth="1"/>
    <col min="3598" max="3598" width="12.7109375" style="1" bestFit="1" customWidth="1"/>
    <col min="3599" max="3599" width="17.8515625" style="1" customWidth="1"/>
    <col min="3600" max="3600" width="12.7109375" style="1" bestFit="1" customWidth="1"/>
    <col min="3601" max="3838" width="9.140625" style="1" customWidth="1"/>
    <col min="3839" max="3839" width="11.7109375" style="1" customWidth="1"/>
    <col min="3840" max="3840" width="38.421875" style="1" customWidth="1"/>
    <col min="3841" max="3841" width="12.421875" style="1" customWidth="1"/>
    <col min="3842" max="3842" width="24.8515625" style="1" customWidth="1"/>
    <col min="3843" max="3843" width="39.421875" style="1" customWidth="1"/>
    <col min="3844" max="3844" width="15.8515625" style="1" customWidth="1"/>
    <col min="3845" max="3845" width="16.7109375" style="1" customWidth="1"/>
    <col min="3846" max="3846" width="14.8515625" style="1" customWidth="1"/>
    <col min="3847" max="3847" width="14.421875" style="1" customWidth="1"/>
    <col min="3848" max="3848" width="16.57421875" style="1" bestFit="1" customWidth="1"/>
    <col min="3849" max="3849" width="16.140625" style="1" customWidth="1"/>
    <col min="3850" max="3850" width="16.421875" style="1" bestFit="1" customWidth="1"/>
    <col min="3851" max="3851" width="15.421875" style="1" customWidth="1"/>
    <col min="3852" max="3852" width="12.7109375" style="1" bestFit="1" customWidth="1"/>
    <col min="3853" max="3853" width="15.421875" style="1" customWidth="1"/>
    <col min="3854" max="3854" width="12.7109375" style="1" bestFit="1" customWidth="1"/>
    <col min="3855" max="3855" width="17.8515625" style="1" customWidth="1"/>
    <col min="3856" max="3856" width="12.7109375" style="1" bestFit="1" customWidth="1"/>
    <col min="3857" max="4094" width="9.140625" style="1" customWidth="1"/>
    <col min="4095" max="4095" width="11.7109375" style="1" customWidth="1"/>
    <col min="4096" max="4096" width="38.421875" style="1" customWidth="1"/>
    <col min="4097" max="4097" width="12.421875" style="1" customWidth="1"/>
    <col min="4098" max="4098" width="24.8515625" style="1" customWidth="1"/>
    <col min="4099" max="4099" width="39.421875" style="1" customWidth="1"/>
    <col min="4100" max="4100" width="15.8515625" style="1" customWidth="1"/>
    <col min="4101" max="4101" width="16.7109375" style="1" customWidth="1"/>
    <col min="4102" max="4102" width="14.8515625" style="1" customWidth="1"/>
    <col min="4103" max="4103" width="14.421875" style="1" customWidth="1"/>
    <col min="4104" max="4104" width="16.57421875" style="1" bestFit="1" customWidth="1"/>
    <col min="4105" max="4105" width="16.140625" style="1" customWidth="1"/>
    <col min="4106" max="4106" width="16.421875" style="1" bestFit="1" customWidth="1"/>
    <col min="4107" max="4107" width="15.421875" style="1" customWidth="1"/>
    <col min="4108" max="4108" width="12.7109375" style="1" bestFit="1" customWidth="1"/>
    <col min="4109" max="4109" width="15.421875" style="1" customWidth="1"/>
    <col min="4110" max="4110" width="12.7109375" style="1" bestFit="1" customWidth="1"/>
    <col min="4111" max="4111" width="17.8515625" style="1" customWidth="1"/>
    <col min="4112" max="4112" width="12.7109375" style="1" bestFit="1" customWidth="1"/>
    <col min="4113" max="4350" width="9.140625" style="1" customWidth="1"/>
    <col min="4351" max="4351" width="11.7109375" style="1" customWidth="1"/>
    <col min="4352" max="4352" width="38.421875" style="1" customWidth="1"/>
    <col min="4353" max="4353" width="12.421875" style="1" customWidth="1"/>
    <col min="4354" max="4354" width="24.8515625" style="1" customWidth="1"/>
    <col min="4355" max="4355" width="39.421875" style="1" customWidth="1"/>
    <col min="4356" max="4356" width="15.8515625" style="1" customWidth="1"/>
    <col min="4357" max="4357" width="16.7109375" style="1" customWidth="1"/>
    <col min="4358" max="4358" width="14.8515625" style="1" customWidth="1"/>
    <col min="4359" max="4359" width="14.421875" style="1" customWidth="1"/>
    <col min="4360" max="4360" width="16.57421875" style="1" bestFit="1" customWidth="1"/>
    <col min="4361" max="4361" width="16.140625" style="1" customWidth="1"/>
    <col min="4362" max="4362" width="16.421875" style="1" bestFit="1" customWidth="1"/>
    <col min="4363" max="4363" width="15.421875" style="1" customWidth="1"/>
    <col min="4364" max="4364" width="12.7109375" style="1" bestFit="1" customWidth="1"/>
    <col min="4365" max="4365" width="15.421875" style="1" customWidth="1"/>
    <col min="4366" max="4366" width="12.7109375" style="1" bestFit="1" customWidth="1"/>
    <col min="4367" max="4367" width="17.8515625" style="1" customWidth="1"/>
    <col min="4368" max="4368" width="12.7109375" style="1" bestFit="1" customWidth="1"/>
    <col min="4369" max="4606" width="9.140625" style="1" customWidth="1"/>
    <col min="4607" max="4607" width="11.7109375" style="1" customWidth="1"/>
    <col min="4608" max="4608" width="38.421875" style="1" customWidth="1"/>
    <col min="4609" max="4609" width="12.421875" style="1" customWidth="1"/>
    <col min="4610" max="4610" width="24.8515625" style="1" customWidth="1"/>
    <col min="4611" max="4611" width="39.421875" style="1" customWidth="1"/>
    <col min="4612" max="4612" width="15.8515625" style="1" customWidth="1"/>
    <col min="4613" max="4613" width="16.7109375" style="1" customWidth="1"/>
    <col min="4614" max="4614" width="14.8515625" style="1" customWidth="1"/>
    <col min="4615" max="4615" width="14.421875" style="1" customWidth="1"/>
    <col min="4616" max="4616" width="16.57421875" style="1" bestFit="1" customWidth="1"/>
    <col min="4617" max="4617" width="16.140625" style="1" customWidth="1"/>
    <col min="4618" max="4618" width="16.421875" style="1" bestFit="1" customWidth="1"/>
    <col min="4619" max="4619" width="15.421875" style="1" customWidth="1"/>
    <col min="4620" max="4620" width="12.7109375" style="1" bestFit="1" customWidth="1"/>
    <col min="4621" max="4621" width="15.421875" style="1" customWidth="1"/>
    <col min="4622" max="4622" width="12.7109375" style="1" bestFit="1" customWidth="1"/>
    <col min="4623" max="4623" width="17.8515625" style="1" customWidth="1"/>
    <col min="4624" max="4624" width="12.7109375" style="1" bestFit="1" customWidth="1"/>
    <col min="4625" max="4862" width="9.140625" style="1" customWidth="1"/>
    <col min="4863" max="4863" width="11.7109375" style="1" customWidth="1"/>
    <col min="4864" max="4864" width="38.421875" style="1" customWidth="1"/>
    <col min="4865" max="4865" width="12.421875" style="1" customWidth="1"/>
    <col min="4866" max="4866" width="24.8515625" style="1" customWidth="1"/>
    <col min="4867" max="4867" width="39.421875" style="1" customWidth="1"/>
    <col min="4868" max="4868" width="15.8515625" style="1" customWidth="1"/>
    <col min="4869" max="4869" width="16.7109375" style="1" customWidth="1"/>
    <col min="4870" max="4870" width="14.8515625" style="1" customWidth="1"/>
    <col min="4871" max="4871" width="14.421875" style="1" customWidth="1"/>
    <col min="4872" max="4872" width="16.57421875" style="1" bestFit="1" customWidth="1"/>
    <col min="4873" max="4873" width="16.140625" style="1" customWidth="1"/>
    <col min="4874" max="4874" width="16.421875" style="1" bestFit="1" customWidth="1"/>
    <col min="4875" max="4875" width="15.421875" style="1" customWidth="1"/>
    <col min="4876" max="4876" width="12.7109375" style="1" bestFit="1" customWidth="1"/>
    <col min="4877" max="4877" width="15.421875" style="1" customWidth="1"/>
    <col min="4878" max="4878" width="12.7109375" style="1" bestFit="1" customWidth="1"/>
    <col min="4879" max="4879" width="17.8515625" style="1" customWidth="1"/>
    <col min="4880" max="4880" width="12.7109375" style="1" bestFit="1" customWidth="1"/>
    <col min="4881" max="5118" width="9.140625" style="1" customWidth="1"/>
    <col min="5119" max="5119" width="11.7109375" style="1" customWidth="1"/>
    <col min="5120" max="5120" width="38.421875" style="1" customWidth="1"/>
    <col min="5121" max="5121" width="12.421875" style="1" customWidth="1"/>
    <col min="5122" max="5122" width="24.8515625" style="1" customWidth="1"/>
    <col min="5123" max="5123" width="39.421875" style="1" customWidth="1"/>
    <col min="5124" max="5124" width="15.8515625" style="1" customWidth="1"/>
    <col min="5125" max="5125" width="16.7109375" style="1" customWidth="1"/>
    <col min="5126" max="5126" width="14.8515625" style="1" customWidth="1"/>
    <col min="5127" max="5127" width="14.421875" style="1" customWidth="1"/>
    <col min="5128" max="5128" width="16.57421875" style="1" bestFit="1" customWidth="1"/>
    <col min="5129" max="5129" width="16.140625" style="1" customWidth="1"/>
    <col min="5130" max="5130" width="16.421875" style="1" bestFit="1" customWidth="1"/>
    <col min="5131" max="5131" width="15.421875" style="1" customWidth="1"/>
    <col min="5132" max="5132" width="12.7109375" style="1" bestFit="1" customWidth="1"/>
    <col min="5133" max="5133" width="15.421875" style="1" customWidth="1"/>
    <col min="5134" max="5134" width="12.7109375" style="1" bestFit="1" customWidth="1"/>
    <col min="5135" max="5135" width="17.8515625" style="1" customWidth="1"/>
    <col min="5136" max="5136" width="12.7109375" style="1" bestFit="1" customWidth="1"/>
    <col min="5137" max="5374" width="9.140625" style="1" customWidth="1"/>
    <col min="5375" max="5375" width="11.7109375" style="1" customWidth="1"/>
    <col min="5376" max="5376" width="38.421875" style="1" customWidth="1"/>
    <col min="5377" max="5377" width="12.421875" style="1" customWidth="1"/>
    <col min="5378" max="5378" width="24.8515625" style="1" customWidth="1"/>
    <col min="5379" max="5379" width="39.421875" style="1" customWidth="1"/>
    <col min="5380" max="5380" width="15.8515625" style="1" customWidth="1"/>
    <col min="5381" max="5381" width="16.7109375" style="1" customWidth="1"/>
    <col min="5382" max="5382" width="14.8515625" style="1" customWidth="1"/>
    <col min="5383" max="5383" width="14.421875" style="1" customWidth="1"/>
    <col min="5384" max="5384" width="16.57421875" style="1" bestFit="1" customWidth="1"/>
    <col min="5385" max="5385" width="16.140625" style="1" customWidth="1"/>
    <col min="5386" max="5386" width="16.421875" style="1" bestFit="1" customWidth="1"/>
    <col min="5387" max="5387" width="15.421875" style="1" customWidth="1"/>
    <col min="5388" max="5388" width="12.7109375" style="1" bestFit="1" customWidth="1"/>
    <col min="5389" max="5389" width="15.421875" style="1" customWidth="1"/>
    <col min="5390" max="5390" width="12.7109375" style="1" bestFit="1" customWidth="1"/>
    <col min="5391" max="5391" width="17.8515625" style="1" customWidth="1"/>
    <col min="5392" max="5392" width="12.7109375" style="1" bestFit="1" customWidth="1"/>
    <col min="5393" max="5630" width="9.140625" style="1" customWidth="1"/>
    <col min="5631" max="5631" width="11.7109375" style="1" customWidth="1"/>
    <col min="5632" max="5632" width="38.421875" style="1" customWidth="1"/>
    <col min="5633" max="5633" width="12.421875" style="1" customWidth="1"/>
    <col min="5634" max="5634" width="24.8515625" style="1" customWidth="1"/>
    <col min="5635" max="5635" width="39.421875" style="1" customWidth="1"/>
    <col min="5636" max="5636" width="15.8515625" style="1" customWidth="1"/>
    <col min="5637" max="5637" width="16.7109375" style="1" customWidth="1"/>
    <col min="5638" max="5638" width="14.8515625" style="1" customWidth="1"/>
    <col min="5639" max="5639" width="14.421875" style="1" customWidth="1"/>
    <col min="5640" max="5640" width="16.57421875" style="1" bestFit="1" customWidth="1"/>
    <col min="5641" max="5641" width="16.140625" style="1" customWidth="1"/>
    <col min="5642" max="5642" width="16.421875" style="1" bestFit="1" customWidth="1"/>
    <col min="5643" max="5643" width="15.421875" style="1" customWidth="1"/>
    <col min="5644" max="5644" width="12.7109375" style="1" bestFit="1" customWidth="1"/>
    <col min="5645" max="5645" width="15.421875" style="1" customWidth="1"/>
    <col min="5646" max="5646" width="12.7109375" style="1" bestFit="1" customWidth="1"/>
    <col min="5647" max="5647" width="17.8515625" style="1" customWidth="1"/>
    <col min="5648" max="5648" width="12.7109375" style="1" bestFit="1" customWidth="1"/>
    <col min="5649" max="5886" width="9.140625" style="1" customWidth="1"/>
    <col min="5887" max="5887" width="11.7109375" style="1" customWidth="1"/>
    <col min="5888" max="5888" width="38.421875" style="1" customWidth="1"/>
    <col min="5889" max="5889" width="12.421875" style="1" customWidth="1"/>
    <col min="5890" max="5890" width="24.8515625" style="1" customWidth="1"/>
    <col min="5891" max="5891" width="39.421875" style="1" customWidth="1"/>
    <col min="5892" max="5892" width="15.8515625" style="1" customWidth="1"/>
    <col min="5893" max="5893" width="16.7109375" style="1" customWidth="1"/>
    <col min="5894" max="5894" width="14.8515625" style="1" customWidth="1"/>
    <col min="5895" max="5895" width="14.421875" style="1" customWidth="1"/>
    <col min="5896" max="5896" width="16.57421875" style="1" bestFit="1" customWidth="1"/>
    <col min="5897" max="5897" width="16.140625" style="1" customWidth="1"/>
    <col min="5898" max="5898" width="16.421875" style="1" bestFit="1" customWidth="1"/>
    <col min="5899" max="5899" width="15.421875" style="1" customWidth="1"/>
    <col min="5900" max="5900" width="12.7109375" style="1" bestFit="1" customWidth="1"/>
    <col min="5901" max="5901" width="15.421875" style="1" customWidth="1"/>
    <col min="5902" max="5902" width="12.7109375" style="1" bestFit="1" customWidth="1"/>
    <col min="5903" max="5903" width="17.8515625" style="1" customWidth="1"/>
    <col min="5904" max="5904" width="12.7109375" style="1" bestFit="1" customWidth="1"/>
    <col min="5905" max="6142" width="9.140625" style="1" customWidth="1"/>
    <col min="6143" max="6143" width="11.7109375" style="1" customWidth="1"/>
    <col min="6144" max="6144" width="38.421875" style="1" customWidth="1"/>
    <col min="6145" max="6145" width="12.421875" style="1" customWidth="1"/>
    <col min="6146" max="6146" width="24.8515625" style="1" customWidth="1"/>
    <col min="6147" max="6147" width="39.421875" style="1" customWidth="1"/>
    <col min="6148" max="6148" width="15.8515625" style="1" customWidth="1"/>
    <col min="6149" max="6149" width="16.7109375" style="1" customWidth="1"/>
    <col min="6150" max="6150" width="14.8515625" style="1" customWidth="1"/>
    <col min="6151" max="6151" width="14.421875" style="1" customWidth="1"/>
    <col min="6152" max="6152" width="16.57421875" style="1" bestFit="1" customWidth="1"/>
    <col min="6153" max="6153" width="16.140625" style="1" customWidth="1"/>
    <col min="6154" max="6154" width="16.421875" style="1" bestFit="1" customWidth="1"/>
    <col min="6155" max="6155" width="15.421875" style="1" customWidth="1"/>
    <col min="6156" max="6156" width="12.7109375" style="1" bestFit="1" customWidth="1"/>
    <col min="6157" max="6157" width="15.421875" style="1" customWidth="1"/>
    <col min="6158" max="6158" width="12.7109375" style="1" bestFit="1" customWidth="1"/>
    <col min="6159" max="6159" width="17.8515625" style="1" customWidth="1"/>
    <col min="6160" max="6160" width="12.7109375" style="1" bestFit="1" customWidth="1"/>
    <col min="6161" max="6398" width="9.140625" style="1" customWidth="1"/>
    <col min="6399" max="6399" width="11.7109375" style="1" customWidth="1"/>
    <col min="6400" max="6400" width="38.421875" style="1" customWidth="1"/>
    <col min="6401" max="6401" width="12.421875" style="1" customWidth="1"/>
    <col min="6402" max="6402" width="24.8515625" style="1" customWidth="1"/>
    <col min="6403" max="6403" width="39.421875" style="1" customWidth="1"/>
    <col min="6404" max="6404" width="15.8515625" style="1" customWidth="1"/>
    <col min="6405" max="6405" width="16.7109375" style="1" customWidth="1"/>
    <col min="6406" max="6406" width="14.8515625" style="1" customWidth="1"/>
    <col min="6407" max="6407" width="14.421875" style="1" customWidth="1"/>
    <col min="6408" max="6408" width="16.57421875" style="1" bestFit="1" customWidth="1"/>
    <col min="6409" max="6409" width="16.140625" style="1" customWidth="1"/>
    <col min="6410" max="6410" width="16.421875" style="1" bestFit="1" customWidth="1"/>
    <col min="6411" max="6411" width="15.421875" style="1" customWidth="1"/>
    <col min="6412" max="6412" width="12.7109375" style="1" bestFit="1" customWidth="1"/>
    <col min="6413" max="6413" width="15.421875" style="1" customWidth="1"/>
    <col min="6414" max="6414" width="12.7109375" style="1" bestFit="1" customWidth="1"/>
    <col min="6415" max="6415" width="17.8515625" style="1" customWidth="1"/>
    <col min="6416" max="6416" width="12.7109375" style="1" bestFit="1" customWidth="1"/>
    <col min="6417" max="6654" width="9.140625" style="1" customWidth="1"/>
    <col min="6655" max="6655" width="11.7109375" style="1" customWidth="1"/>
    <col min="6656" max="6656" width="38.421875" style="1" customWidth="1"/>
    <col min="6657" max="6657" width="12.421875" style="1" customWidth="1"/>
    <col min="6658" max="6658" width="24.8515625" style="1" customWidth="1"/>
    <col min="6659" max="6659" width="39.421875" style="1" customWidth="1"/>
    <col min="6660" max="6660" width="15.8515625" style="1" customWidth="1"/>
    <col min="6661" max="6661" width="16.7109375" style="1" customWidth="1"/>
    <col min="6662" max="6662" width="14.8515625" style="1" customWidth="1"/>
    <col min="6663" max="6663" width="14.421875" style="1" customWidth="1"/>
    <col min="6664" max="6664" width="16.57421875" style="1" bestFit="1" customWidth="1"/>
    <col min="6665" max="6665" width="16.140625" style="1" customWidth="1"/>
    <col min="6666" max="6666" width="16.421875" style="1" bestFit="1" customWidth="1"/>
    <col min="6667" max="6667" width="15.421875" style="1" customWidth="1"/>
    <col min="6668" max="6668" width="12.7109375" style="1" bestFit="1" customWidth="1"/>
    <col min="6669" max="6669" width="15.421875" style="1" customWidth="1"/>
    <col min="6670" max="6670" width="12.7109375" style="1" bestFit="1" customWidth="1"/>
    <col min="6671" max="6671" width="17.8515625" style="1" customWidth="1"/>
    <col min="6672" max="6672" width="12.7109375" style="1" bestFit="1" customWidth="1"/>
    <col min="6673" max="6910" width="9.140625" style="1" customWidth="1"/>
    <col min="6911" max="6911" width="11.7109375" style="1" customWidth="1"/>
    <col min="6912" max="6912" width="38.421875" style="1" customWidth="1"/>
    <col min="6913" max="6913" width="12.421875" style="1" customWidth="1"/>
    <col min="6914" max="6914" width="24.8515625" style="1" customWidth="1"/>
    <col min="6915" max="6915" width="39.421875" style="1" customWidth="1"/>
    <col min="6916" max="6916" width="15.8515625" style="1" customWidth="1"/>
    <col min="6917" max="6917" width="16.7109375" style="1" customWidth="1"/>
    <col min="6918" max="6918" width="14.8515625" style="1" customWidth="1"/>
    <col min="6919" max="6919" width="14.421875" style="1" customWidth="1"/>
    <col min="6920" max="6920" width="16.57421875" style="1" bestFit="1" customWidth="1"/>
    <col min="6921" max="6921" width="16.140625" style="1" customWidth="1"/>
    <col min="6922" max="6922" width="16.421875" style="1" bestFit="1" customWidth="1"/>
    <col min="6923" max="6923" width="15.421875" style="1" customWidth="1"/>
    <col min="6924" max="6924" width="12.7109375" style="1" bestFit="1" customWidth="1"/>
    <col min="6925" max="6925" width="15.421875" style="1" customWidth="1"/>
    <col min="6926" max="6926" width="12.7109375" style="1" bestFit="1" customWidth="1"/>
    <col min="6927" max="6927" width="17.8515625" style="1" customWidth="1"/>
    <col min="6928" max="6928" width="12.7109375" style="1" bestFit="1" customWidth="1"/>
    <col min="6929" max="7166" width="9.140625" style="1" customWidth="1"/>
    <col min="7167" max="7167" width="11.7109375" style="1" customWidth="1"/>
    <col min="7168" max="7168" width="38.421875" style="1" customWidth="1"/>
    <col min="7169" max="7169" width="12.421875" style="1" customWidth="1"/>
    <col min="7170" max="7170" width="24.8515625" style="1" customWidth="1"/>
    <col min="7171" max="7171" width="39.421875" style="1" customWidth="1"/>
    <col min="7172" max="7172" width="15.8515625" style="1" customWidth="1"/>
    <col min="7173" max="7173" width="16.7109375" style="1" customWidth="1"/>
    <col min="7174" max="7174" width="14.8515625" style="1" customWidth="1"/>
    <col min="7175" max="7175" width="14.421875" style="1" customWidth="1"/>
    <col min="7176" max="7176" width="16.57421875" style="1" bestFit="1" customWidth="1"/>
    <col min="7177" max="7177" width="16.140625" style="1" customWidth="1"/>
    <col min="7178" max="7178" width="16.421875" style="1" bestFit="1" customWidth="1"/>
    <col min="7179" max="7179" width="15.421875" style="1" customWidth="1"/>
    <col min="7180" max="7180" width="12.7109375" style="1" bestFit="1" customWidth="1"/>
    <col min="7181" max="7181" width="15.421875" style="1" customWidth="1"/>
    <col min="7182" max="7182" width="12.7109375" style="1" bestFit="1" customWidth="1"/>
    <col min="7183" max="7183" width="17.8515625" style="1" customWidth="1"/>
    <col min="7184" max="7184" width="12.7109375" style="1" bestFit="1" customWidth="1"/>
    <col min="7185" max="7422" width="9.140625" style="1" customWidth="1"/>
    <col min="7423" max="7423" width="11.7109375" style="1" customWidth="1"/>
    <col min="7424" max="7424" width="38.421875" style="1" customWidth="1"/>
    <col min="7425" max="7425" width="12.421875" style="1" customWidth="1"/>
    <col min="7426" max="7426" width="24.8515625" style="1" customWidth="1"/>
    <col min="7427" max="7427" width="39.421875" style="1" customWidth="1"/>
    <col min="7428" max="7428" width="15.8515625" style="1" customWidth="1"/>
    <col min="7429" max="7429" width="16.7109375" style="1" customWidth="1"/>
    <col min="7430" max="7430" width="14.8515625" style="1" customWidth="1"/>
    <col min="7431" max="7431" width="14.421875" style="1" customWidth="1"/>
    <col min="7432" max="7432" width="16.57421875" style="1" bestFit="1" customWidth="1"/>
    <col min="7433" max="7433" width="16.140625" style="1" customWidth="1"/>
    <col min="7434" max="7434" width="16.421875" style="1" bestFit="1" customWidth="1"/>
    <col min="7435" max="7435" width="15.421875" style="1" customWidth="1"/>
    <col min="7436" max="7436" width="12.7109375" style="1" bestFit="1" customWidth="1"/>
    <col min="7437" max="7437" width="15.421875" style="1" customWidth="1"/>
    <col min="7438" max="7438" width="12.7109375" style="1" bestFit="1" customWidth="1"/>
    <col min="7439" max="7439" width="17.8515625" style="1" customWidth="1"/>
    <col min="7440" max="7440" width="12.7109375" style="1" bestFit="1" customWidth="1"/>
    <col min="7441" max="7678" width="9.140625" style="1" customWidth="1"/>
    <col min="7679" max="7679" width="11.7109375" style="1" customWidth="1"/>
    <col min="7680" max="7680" width="38.421875" style="1" customWidth="1"/>
    <col min="7681" max="7681" width="12.421875" style="1" customWidth="1"/>
    <col min="7682" max="7682" width="24.8515625" style="1" customWidth="1"/>
    <col min="7683" max="7683" width="39.421875" style="1" customWidth="1"/>
    <col min="7684" max="7684" width="15.8515625" style="1" customWidth="1"/>
    <col min="7685" max="7685" width="16.7109375" style="1" customWidth="1"/>
    <col min="7686" max="7686" width="14.8515625" style="1" customWidth="1"/>
    <col min="7687" max="7687" width="14.421875" style="1" customWidth="1"/>
    <col min="7688" max="7688" width="16.57421875" style="1" bestFit="1" customWidth="1"/>
    <col min="7689" max="7689" width="16.140625" style="1" customWidth="1"/>
    <col min="7690" max="7690" width="16.421875" style="1" bestFit="1" customWidth="1"/>
    <col min="7691" max="7691" width="15.421875" style="1" customWidth="1"/>
    <col min="7692" max="7692" width="12.7109375" style="1" bestFit="1" customWidth="1"/>
    <col min="7693" max="7693" width="15.421875" style="1" customWidth="1"/>
    <col min="7694" max="7694" width="12.7109375" style="1" bestFit="1" customWidth="1"/>
    <col min="7695" max="7695" width="17.8515625" style="1" customWidth="1"/>
    <col min="7696" max="7696" width="12.7109375" style="1" bestFit="1" customWidth="1"/>
    <col min="7697" max="7934" width="9.140625" style="1" customWidth="1"/>
    <col min="7935" max="7935" width="11.7109375" style="1" customWidth="1"/>
    <col min="7936" max="7936" width="38.421875" style="1" customWidth="1"/>
    <col min="7937" max="7937" width="12.421875" style="1" customWidth="1"/>
    <col min="7938" max="7938" width="24.8515625" style="1" customWidth="1"/>
    <col min="7939" max="7939" width="39.421875" style="1" customWidth="1"/>
    <col min="7940" max="7940" width="15.8515625" style="1" customWidth="1"/>
    <col min="7941" max="7941" width="16.7109375" style="1" customWidth="1"/>
    <col min="7942" max="7942" width="14.8515625" style="1" customWidth="1"/>
    <col min="7943" max="7943" width="14.421875" style="1" customWidth="1"/>
    <col min="7944" max="7944" width="16.57421875" style="1" bestFit="1" customWidth="1"/>
    <col min="7945" max="7945" width="16.140625" style="1" customWidth="1"/>
    <col min="7946" max="7946" width="16.421875" style="1" bestFit="1" customWidth="1"/>
    <col min="7947" max="7947" width="15.421875" style="1" customWidth="1"/>
    <col min="7948" max="7948" width="12.7109375" style="1" bestFit="1" customWidth="1"/>
    <col min="7949" max="7949" width="15.421875" style="1" customWidth="1"/>
    <col min="7950" max="7950" width="12.7109375" style="1" bestFit="1" customWidth="1"/>
    <col min="7951" max="7951" width="17.8515625" style="1" customWidth="1"/>
    <col min="7952" max="7952" width="12.7109375" style="1" bestFit="1" customWidth="1"/>
    <col min="7953" max="8190" width="9.140625" style="1" customWidth="1"/>
    <col min="8191" max="8191" width="11.7109375" style="1" customWidth="1"/>
    <col min="8192" max="8192" width="38.421875" style="1" customWidth="1"/>
    <col min="8193" max="8193" width="12.421875" style="1" customWidth="1"/>
    <col min="8194" max="8194" width="24.8515625" style="1" customWidth="1"/>
    <col min="8195" max="8195" width="39.421875" style="1" customWidth="1"/>
    <col min="8196" max="8196" width="15.8515625" style="1" customWidth="1"/>
    <col min="8197" max="8197" width="16.7109375" style="1" customWidth="1"/>
    <col min="8198" max="8198" width="14.8515625" style="1" customWidth="1"/>
    <col min="8199" max="8199" width="14.421875" style="1" customWidth="1"/>
    <col min="8200" max="8200" width="16.57421875" style="1" bestFit="1" customWidth="1"/>
    <col min="8201" max="8201" width="16.140625" style="1" customWidth="1"/>
    <col min="8202" max="8202" width="16.421875" style="1" bestFit="1" customWidth="1"/>
    <col min="8203" max="8203" width="15.421875" style="1" customWidth="1"/>
    <col min="8204" max="8204" width="12.7109375" style="1" bestFit="1" customWidth="1"/>
    <col min="8205" max="8205" width="15.421875" style="1" customWidth="1"/>
    <col min="8206" max="8206" width="12.7109375" style="1" bestFit="1" customWidth="1"/>
    <col min="8207" max="8207" width="17.8515625" style="1" customWidth="1"/>
    <col min="8208" max="8208" width="12.7109375" style="1" bestFit="1" customWidth="1"/>
    <col min="8209" max="8446" width="9.140625" style="1" customWidth="1"/>
    <col min="8447" max="8447" width="11.7109375" style="1" customWidth="1"/>
    <col min="8448" max="8448" width="38.421875" style="1" customWidth="1"/>
    <col min="8449" max="8449" width="12.421875" style="1" customWidth="1"/>
    <col min="8450" max="8450" width="24.8515625" style="1" customWidth="1"/>
    <col min="8451" max="8451" width="39.421875" style="1" customWidth="1"/>
    <col min="8452" max="8452" width="15.8515625" style="1" customWidth="1"/>
    <col min="8453" max="8453" width="16.7109375" style="1" customWidth="1"/>
    <col min="8454" max="8454" width="14.8515625" style="1" customWidth="1"/>
    <col min="8455" max="8455" width="14.421875" style="1" customWidth="1"/>
    <col min="8456" max="8456" width="16.57421875" style="1" bestFit="1" customWidth="1"/>
    <col min="8457" max="8457" width="16.140625" style="1" customWidth="1"/>
    <col min="8458" max="8458" width="16.421875" style="1" bestFit="1" customWidth="1"/>
    <col min="8459" max="8459" width="15.421875" style="1" customWidth="1"/>
    <col min="8460" max="8460" width="12.7109375" style="1" bestFit="1" customWidth="1"/>
    <col min="8461" max="8461" width="15.421875" style="1" customWidth="1"/>
    <col min="8462" max="8462" width="12.7109375" style="1" bestFit="1" customWidth="1"/>
    <col min="8463" max="8463" width="17.8515625" style="1" customWidth="1"/>
    <col min="8464" max="8464" width="12.7109375" style="1" bestFit="1" customWidth="1"/>
    <col min="8465" max="8702" width="9.140625" style="1" customWidth="1"/>
    <col min="8703" max="8703" width="11.7109375" style="1" customWidth="1"/>
    <col min="8704" max="8704" width="38.421875" style="1" customWidth="1"/>
    <col min="8705" max="8705" width="12.421875" style="1" customWidth="1"/>
    <col min="8706" max="8706" width="24.8515625" style="1" customWidth="1"/>
    <col min="8707" max="8707" width="39.421875" style="1" customWidth="1"/>
    <col min="8708" max="8708" width="15.8515625" style="1" customWidth="1"/>
    <col min="8709" max="8709" width="16.7109375" style="1" customWidth="1"/>
    <col min="8710" max="8710" width="14.8515625" style="1" customWidth="1"/>
    <col min="8711" max="8711" width="14.421875" style="1" customWidth="1"/>
    <col min="8712" max="8712" width="16.57421875" style="1" bestFit="1" customWidth="1"/>
    <col min="8713" max="8713" width="16.140625" style="1" customWidth="1"/>
    <col min="8714" max="8714" width="16.421875" style="1" bestFit="1" customWidth="1"/>
    <col min="8715" max="8715" width="15.421875" style="1" customWidth="1"/>
    <col min="8716" max="8716" width="12.7109375" style="1" bestFit="1" customWidth="1"/>
    <col min="8717" max="8717" width="15.421875" style="1" customWidth="1"/>
    <col min="8718" max="8718" width="12.7109375" style="1" bestFit="1" customWidth="1"/>
    <col min="8719" max="8719" width="17.8515625" style="1" customWidth="1"/>
    <col min="8720" max="8720" width="12.7109375" style="1" bestFit="1" customWidth="1"/>
    <col min="8721" max="8958" width="9.140625" style="1" customWidth="1"/>
    <col min="8959" max="8959" width="11.7109375" style="1" customWidth="1"/>
    <col min="8960" max="8960" width="38.421875" style="1" customWidth="1"/>
    <col min="8961" max="8961" width="12.421875" style="1" customWidth="1"/>
    <col min="8962" max="8962" width="24.8515625" style="1" customWidth="1"/>
    <col min="8963" max="8963" width="39.421875" style="1" customWidth="1"/>
    <col min="8964" max="8964" width="15.8515625" style="1" customWidth="1"/>
    <col min="8965" max="8965" width="16.7109375" style="1" customWidth="1"/>
    <col min="8966" max="8966" width="14.8515625" style="1" customWidth="1"/>
    <col min="8967" max="8967" width="14.421875" style="1" customWidth="1"/>
    <col min="8968" max="8968" width="16.57421875" style="1" bestFit="1" customWidth="1"/>
    <col min="8969" max="8969" width="16.140625" style="1" customWidth="1"/>
    <col min="8970" max="8970" width="16.421875" style="1" bestFit="1" customWidth="1"/>
    <col min="8971" max="8971" width="15.421875" style="1" customWidth="1"/>
    <col min="8972" max="8972" width="12.7109375" style="1" bestFit="1" customWidth="1"/>
    <col min="8973" max="8973" width="15.421875" style="1" customWidth="1"/>
    <col min="8974" max="8974" width="12.7109375" style="1" bestFit="1" customWidth="1"/>
    <col min="8975" max="8975" width="17.8515625" style="1" customWidth="1"/>
    <col min="8976" max="8976" width="12.7109375" style="1" bestFit="1" customWidth="1"/>
    <col min="8977" max="9214" width="9.140625" style="1" customWidth="1"/>
    <col min="9215" max="9215" width="11.7109375" style="1" customWidth="1"/>
    <col min="9216" max="9216" width="38.421875" style="1" customWidth="1"/>
    <col min="9217" max="9217" width="12.421875" style="1" customWidth="1"/>
    <col min="9218" max="9218" width="24.8515625" style="1" customWidth="1"/>
    <col min="9219" max="9219" width="39.421875" style="1" customWidth="1"/>
    <col min="9220" max="9220" width="15.8515625" style="1" customWidth="1"/>
    <col min="9221" max="9221" width="16.7109375" style="1" customWidth="1"/>
    <col min="9222" max="9222" width="14.8515625" style="1" customWidth="1"/>
    <col min="9223" max="9223" width="14.421875" style="1" customWidth="1"/>
    <col min="9224" max="9224" width="16.57421875" style="1" bestFit="1" customWidth="1"/>
    <col min="9225" max="9225" width="16.140625" style="1" customWidth="1"/>
    <col min="9226" max="9226" width="16.421875" style="1" bestFit="1" customWidth="1"/>
    <col min="9227" max="9227" width="15.421875" style="1" customWidth="1"/>
    <col min="9228" max="9228" width="12.7109375" style="1" bestFit="1" customWidth="1"/>
    <col min="9229" max="9229" width="15.421875" style="1" customWidth="1"/>
    <col min="9230" max="9230" width="12.7109375" style="1" bestFit="1" customWidth="1"/>
    <col min="9231" max="9231" width="17.8515625" style="1" customWidth="1"/>
    <col min="9232" max="9232" width="12.7109375" style="1" bestFit="1" customWidth="1"/>
    <col min="9233" max="9470" width="9.140625" style="1" customWidth="1"/>
    <col min="9471" max="9471" width="11.7109375" style="1" customWidth="1"/>
    <col min="9472" max="9472" width="38.421875" style="1" customWidth="1"/>
    <col min="9473" max="9473" width="12.421875" style="1" customWidth="1"/>
    <col min="9474" max="9474" width="24.8515625" style="1" customWidth="1"/>
    <col min="9475" max="9475" width="39.421875" style="1" customWidth="1"/>
    <col min="9476" max="9476" width="15.8515625" style="1" customWidth="1"/>
    <col min="9477" max="9477" width="16.7109375" style="1" customWidth="1"/>
    <col min="9478" max="9478" width="14.8515625" style="1" customWidth="1"/>
    <col min="9479" max="9479" width="14.421875" style="1" customWidth="1"/>
    <col min="9480" max="9480" width="16.57421875" style="1" bestFit="1" customWidth="1"/>
    <col min="9481" max="9481" width="16.140625" style="1" customWidth="1"/>
    <col min="9482" max="9482" width="16.421875" style="1" bestFit="1" customWidth="1"/>
    <col min="9483" max="9483" width="15.421875" style="1" customWidth="1"/>
    <col min="9484" max="9484" width="12.7109375" style="1" bestFit="1" customWidth="1"/>
    <col min="9485" max="9485" width="15.421875" style="1" customWidth="1"/>
    <col min="9486" max="9486" width="12.7109375" style="1" bestFit="1" customWidth="1"/>
    <col min="9487" max="9487" width="17.8515625" style="1" customWidth="1"/>
    <col min="9488" max="9488" width="12.7109375" style="1" bestFit="1" customWidth="1"/>
    <col min="9489" max="9726" width="9.140625" style="1" customWidth="1"/>
    <col min="9727" max="9727" width="11.7109375" style="1" customWidth="1"/>
    <col min="9728" max="9728" width="38.421875" style="1" customWidth="1"/>
    <col min="9729" max="9729" width="12.421875" style="1" customWidth="1"/>
    <col min="9730" max="9730" width="24.8515625" style="1" customWidth="1"/>
    <col min="9731" max="9731" width="39.421875" style="1" customWidth="1"/>
    <col min="9732" max="9732" width="15.8515625" style="1" customWidth="1"/>
    <col min="9733" max="9733" width="16.7109375" style="1" customWidth="1"/>
    <col min="9734" max="9734" width="14.8515625" style="1" customWidth="1"/>
    <col min="9735" max="9735" width="14.421875" style="1" customWidth="1"/>
    <col min="9736" max="9736" width="16.57421875" style="1" bestFit="1" customWidth="1"/>
    <col min="9737" max="9737" width="16.140625" style="1" customWidth="1"/>
    <col min="9738" max="9738" width="16.421875" style="1" bestFit="1" customWidth="1"/>
    <col min="9739" max="9739" width="15.421875" style="1" customWidth="1"/>
    <col min="9740" max="9740" width="12.7109375" style="1" bestFit="1" customWidth="1"/>
    <col min="9741" max="9741" width="15.421875" style="1" customWidth="1"/>
    <col min="9742" max="9742" width="12.7109375" style="1" bestFit="1" customWidth="1"/>
    <col min="9743" max="9743" width="17.8515625" style="1" customWidth="1"/>
    <col min="9744" max="9744" width="12.7109375" style="1" bestFit="1" customWidth="1"/>
    <col min="9745" max="9982" width="9.140625" style="1" customWidth="1"/>
    <col min="9983" max="9983" width="11.7109375" style="1" customWidth="1"/>
    <col min="9984" max="9984" width="38.421875" style="1" customWidth="1"/>
    <col min="9985" max="9985" width="12.421875" style="1" customWidth="1"/>
    <col min="9986" max="9986" width="24.8515625" style="1" customWidth="1"/>
    <col min="9987" max="9987" width="39.421875" style="1" customWidth="1"/>
    <col min="9988" max="9988" width="15.8515625" style="1" customWidth="1"/>
    <col min="9989" max="9989" width="16.7109375" style="1" customWidth="1"/>
    <col min="9990" max="9990" width="14.8515625" style="1" customWidth="1"/>
    <col min="9991" max="9991" width="14.421875" style="1" customWidth="1"/>
    <col min="9992" max="9992" width="16.57421875" style="1" bestFit="1" customWidth="1"/>
    <col min="9993" max="9993" width="16.140625" style="1" customWidth="1"/>
    <col min="9994" max="9994" width="16.421875" style="1" bestFit="1" customWidth="1"/>
    <col min="9995" max="9995" width="15.421875" style="1" customWidth="1"/>
    <col min="9996" max="9996" width="12.7109375" style="1" bestFit="1" customWidth="1"/>
    <col min="9997" max="9997" width="15.421875" style="1" customWidth="1"/>
    <col min="9998" max="9998" width="12.7109375" style="1" bestFit="1" customWidth="1"/>
    <col min="9999" max="9999" width="17.8515625" style="1" customWidth="1"/>
    <col min="10000" max="10000" width="12.7109375" style="1" bestFit="1" customWidth="1"/>
    <col min="10001" max="10238" width="9.140625" style="1" customWidth="1"/>
    <col min="10239" max="10239" width="11.7109375" style="1" customWidth="1"/>
    <col min="10240" max="10240" width="38.421875" style="1" customWidth="1"/>
    <col min="10241" max="10241" width="12.421875" style="1" customWidth="1"/>
    <col min="10242" max="10242" width="24.8515625" style="1" customWidth="1"/>
    <col min="10243" max="10243" width="39.421875" style="1" customWidth="1"/>
    <col min="10244" max="10244" width="15.8515625" style="1" customWidth="1"/>
    <col min="10245" max="10245" width="16.7109375" style="1" customWidth="1"/>
    <col min="10246" max="10246" width="14.8515625" style="1" customWidth="1"/>
    <col min="10247" max="10247" width="14.421875" style="1" customWidth="1"/>
    <col min="10248" max="10248" width="16.57421875" style="1" bestFit="1" customWidth="1"/>
    <col min="10249" max="10249" width="16.140625" style="1" customWidth="1"/>
    <col min="10250" max="10250" width="16.421875" style="1" bestFit="1" customWidth="1"/>
    <col min="10251" max="10251" width="15.421875" style="1" customWidth="1"/>
    <col min="10252" max="10252" width="12.7109375" style="1" bestFit="1" customWidth="1"/>
    <col min="10253" max="10253" width="15.421875" style="1" customWidth="1"/>
    <col min="10254" max="10254" width="12.7109375" style="1" bestFit="1" customWidth="1"/>
    <col min="10255" max="10255" width="17.8515625" style="1" customWidth="1"/>
    <col min="10256" max="10256" width="12.7109375" style="1" bestFit="1" customWidth="1"/>
    <col min="10257" max="10494" width="9.140625" style="1" customWidth="1"/>
    <col min="10495" max="10495" width="11.7109375" style="1" customWidth="1"/>
    <col min="10496" max="10496" width="38.421875" style="1" customWidth="1"/>
    <col min="10497" max="10497" width="12.421875" style="1" customWidth="1"/>
    <col min="10498" max="10498" width="24.8515625" style="1" customWidth="1"/>
    <col min="10499" max="10499" width="39.421875" style="1" customWidth="1"/>
    <col min="10500" max="10500" width="15.8515625" style="1" customWidth="1"/>
    <col min="10501" max="10501" width="16.7109375" style="1" customWidth="1"/>
    <col min="10502" max="10502" width="14.8515625" style="1" customWidth="1"/>
    <col min="10503" max="10503" width="14.421875" style="1" customWidth="1"/>
    <col min="10504" max="10504" width="16.57421875" style="1" bestFit="1" customWidth="1"/>
    <col min="10505" max="10505" width="16.140625" style="1" customWidth="1"/>
    <col min="10506" max="10506" width="16.421875" style="1" bestFit="1" customWidth="1"/>
    <col min="10507" max="10507" width="15.421875" style="1" customWidth="1"/>
    <col min="10508" max="10508" width="12.7109375" style="1" bestFit="1" customWidth="1"/>
    <col min="10509" max="10509" width="15.421875" style="1" customWidth="1"/>
    <col min="10510" max="10510" width="12.7109375" style="1" bestFit="1" customWidth="1"/>
    <col min="10511" max="10511" width="17.8515625" style="1" customWidth="1"/>
    <col min="10512" max="10512" width="12.7109375" style="1" bestFit="1" customWidth="1"/>
    <col min="10513" max="10750" width="9.140625" style="1" customWidth="1"/>
    <col min="10751" max="10751" width="11.7109375" style="1" customWidth="1"/>
    <col min="10752" max="10752" width="38.421875" style="1" customWidth="1"/>
    <col min="10753" max="10753" width="12.421875" style="1" customWidth="1"/>
    <col min="10754" max="10754" width="24.8515625" style="1" customWidth="1"/>
    <col min="10755" max="10755" width="39.421875" style="1" customWidth="1"/>
    <col min="10756" max="10756" width="15.8515625" style="1" customWidth="1"/>
    <col min="10757" max="10757" width="16.7109375" style="1" customWidth="1"/>
    <col min="10758" max="10758" width="14.8515625" style="1" customWidth="1"/>
    <col min="10759" max="10759" width="14.421875" style="1" customWidth="1"/>
    <col min="10760" max="10760" width="16.57421875" style="1" bestFit="1" customWidth="1"/>
    <col min="10761" max="10761" width="16.140625" style="1" customWidth="1"/>
    <col min="10762" max="10762" width="16.421875" style="1" bestFit="1" customWidth="1"/>
    <col min="10763" max="10763" width="15.421875" style="1" customWidth="1"/>
    <col min="10764" max="10764" width="12.7109375" style="1" bestFit="1" customWidth="1"/>
    <col min="10765" max="10765" width="15.421875" style="1" customWidth="1"/>
    <col min="10766" max="10766" width="12.7109375" style="1" bestFit="1" customWidth="1"/>
    <col min="10767" max="10767" width="17.8515625" style="1" customWidth="1"/>
    <col min="10768" max="10768" width="12.7109375" style="1" bestFit="1" customWidth="1"/>
    <col min="10769" max="11006" width="9.140625" style="1" customWidth="1"/>
    <col min="11007" max="11007" width="11.7109375" style="1" customWidth="1"/>
    <col min="11008" max="11008" width="38.421875" style="1" customWidth="1"/>
    <col min="11009" max="11009" width="12.421875" style="1" customWidth="1"/>
    <col min="11010" max="11010" width="24.8515625" style="1" customWidth="1"/>
    <col min="11011" max="11011" width="39.421875" style="1" customWidth="1"/>
    <col min="11012" max="11012" width="15.8515625" style="1" customWidth="1"/>
    <col min="11013" max="11013" width="16.7109375" style="1" customWidth="1"/>
    <col min="11014" max="11014" width="14.8515625" style="1" customWidth="1"/>
    <col min="11015" max="11015" width="14.421875" style="1" customWidth="1"/>
    <col min="11016" max="11016" width="16.57421875" style="1" bestFit="1" customWidth="1"/>
    <col min="11017" max="11017" width="16.140625" style="1" customWidth="1"/>
    <col min="11018" max="11018" width="16.421875" style="1" bestFit="1" customWidth="1"/>
    <col min="11019" max="11019" width="15.421875" style="1" customWidth="1"/>
    <col min="11020" max="11020" width="12.7109375" style="1" bestFit="1" customWidth="1"/>
    <col min="11021" max="11021" width="15.421875" style="1" customWidth="1"/>
    <col min="11022" max="11022" width="12.7109375" style="1" bestFit="1" customWidth="1"/>
    <col min="11023" max="11023" width="17.8515625" style="1" customWidth="1"/>
    <col min="11024" max="11024" width="12.7109375" style="1" bestFit="1" customWidth="1"/>
    <col min="11025" max="11262" width="9.140625" style="1" customWidth="1"/>
    <col min="11263" max="11263" width="11.7109375" style="1" customWidth="1"/>
    <col min="11264" max="11264" width="38.421875" style="1" customWidth="1"/>
    <col min="11265" max="11265" width="12.421875" style="1" customWidth="1"/>
    <col min="11266" max="11266" width="24.8515625" style="1" customWidth="1"/>
    <col min="11267" max="11267" width="39.421875" style="1" customWidth="1"/>
    <col min="11268" max="11268" width="15.8515625" style="1" customWidth="1"/>
    <col min="11269" max="11269" width="16.7109375" style="1" customWidth="1"/>
    <col min="11270" max="11270" width="14.8515625" style="1" customWidth="1"/>
    <col min="11271" max="11271" width="14.421875" style="1" customWidth="1"/>
    <col min="11272" max="11272" width="16.57421875" style="1" bestFit="1" customWidth="1"/>
    <col min="11273" max="11273" width="16.140625" style="1" customWidth="1"/>
    <col min="11274" max="11274" width="16.421875" style="1" bestFit="1" customWidth="1"/>
    <col min="11275" max="11275" width="15.421875" style="1" customWidth="1"/>
    <col min="11276" max="11276" width="12.7109375" style="1" bestFit="1" customWidth="1"/>
    <col min="11277" max="11277" width="15.421875" style="1" customWidth="1"/>
    <col min="11278" max="11278" width="12.7109375" style="1" bestFit="1" customWidth="1"/>
    <col min="11279" max="11279" width="17.8515625" style="1" customWidth="1"/>
    <col min="11280" max="11280" width="12.7109375" style="1" bestFit="1" customWidth="1"/>
    <col min="11281" max="11518" width="9.140625" style="1" customWidth="1"/>
    <col min="11519" max="11519" width="11.7109375" style="1" customWidth="1"/>
    <col min="11520" max="11520" width="38.421875" style="1" customWidth="1"/>
    <col min="11521" max="11521" width="12.421875" style="1" customWidth="1"/>
    <col min="11522" max="11522" width="24.8515625" style="1" customWidth="1"/>
    <col min="11523" max="11523" width="39.421875" style="1" customWidth="1"/>
    <col min="11524" max="11524" width="15.8515625" style="1" customWidth="1"/>
    <col min="11525" max="11525" width="16.7109375" style="1" customWidth="1"/>
    <col min="11526" max="11526" width="14.8515625" style="1" customWidth="1"/>
    <col min="11527" max="11527" width="14.421875" style="1" customWidth="1"/>
    <col min="11528" max="11528" width="16.57421875" style="1" bestFit="1" customWidth="1"/>
    <col min="11529" max="11529" width="16.140625" style="1" customWidth="1"/>
    <col min="11530" max="11530" width="16.421875" style="1" bestFit="1" customWidth="1"/>
    <col min="11531" max="11531" width="15.421875" style="1" customWidth="1"/>
    <col min="11532" max="11532" width="12.7109375" style="1" bestFit="1" customWidth="1"/>
    <col min="11533" max="11533" width="15.421875" style="1" customWidth="1"/>
    <col min="11534" max="11534" width="12.7109375" style="1" bestFit="1" customWidth="1"/>
    <col min="11535" max="11535" width="17.8515625" style="1" customWidth="1"/>
    <col min="11536" max="11536" width="12.7109375" style="1" bestFit="1" customWidth="1"/>
    <col min="11537" max="11774" width="9.140625" style="1" customWidth="1"/>
    <col min="11775" max="11775" width="11.7109375" style="1" customWidth="1"/>
    <col min="11776" max="11776" width="38.421875" style="1" customWidth="1"/>
    <col min="11777" max="11777" width="12.421875" style="1" customWidth="1"/>
    <col min="11778" max="11778" width="24.8515625" style="1" customWidth="1"/>
    <col min="11779" max="11779" width="39.421875" style="1" customWidth="1"/>
    <col min="11780" max="11780" width="15.8515625" style="1" customWidth="1"/>
    <col min="11781" max="11781" width="16.7109375" style="1" customWidth="1"/>
    <col min="11782" max="11782" width="14.8515625" style="1" customWidth="1"/>
    <col min="11783" max="11783" width="14.421875" style="1" customWidth="1"/>
    <col min="11784" max="11784" width="16.57421875" style="1" bestFit="1" customWidth="1"/>
    <col min="11785" max="11785" width="16.140625" style="1" customWidth="1"/>
    <col min="11786" max="11786" width="16.421875" style="1" bestFit="1" customWidth="1"/>
    <col min="11787" max="11787" width="15.421875" style="1" customWidth="1"/>
    <col min="11788" max="11788" width="12.7109375" style="1" bestFit="1" customWidth="1"/>
    <col min="11789" max="11789" width="15.421875" style="1" customWidth="1"/>
    <col min="11790" max="11790" width="12.7109375" style="1" bestFit="1" customWidth="1"/>
    <col min="11791" max="11791" width="17.8515625" style="1" customWidth="1"/>
    <col min="11792" max="11792" width="12.7109375" style="1" bestFit="1" customWidth="1"/>
    <col min="11793" max="12030" width="9.140625" style="1" customWidth="1"/>
    <col min="12031" max="12031" width="11.7109375" style="1" customWidth="1"/>
    <col min="12032" max="12032" width="38.421875" style="1" customWidth="1"/>
    <col min="12033" max="12033" width="12.421875" style="1" customWidth="1"/>
    <col min="12034" max="12034" width="24.8515625" style="1" customWidth="1"/>
    <col min="12035" max="12035" width="39.421875" style="1" customWidth="1"/>
    <col min="12036" max="12036" width="15.8515625" style="1" customWidth="1"/>
    <col min="12037" max="12037" width="16.7109375" style="1" customWidth="1"/>
    <col min="12038" max="12038" width="14.8515625" style="1" customWidth="1"/>
    <col min="12039" max="12039" width="14.421875" style="1" customWidth="1"/>
    <col min="12040" max="12040" width="16.57421875" style="1" bestFit="1" customWidth="1"/>
    <col min="12041" max="12041" width="16.140625" style="1" customWidth="1"/>
    <col min="12042" max="12042" width="16.421875" style="1" bestFit="1" customWidth="1"/>
    <col min="12043" max="12043" width="15.421875" style="1" customWidth="1"/>
    <col min="12044" max="12044" width="12.7109375" style="1" bestFit="1" customWidth="1"/>
    <col min="12045" max="12045" width="15.421875" style="1" customWidth="1"/>
    <col min="12046" max="12046" width="12.7109375" style="1" bestFit="1" customWidth="1"/>
    <col min="12047" max="12047" width="17.8515625" style="1" customWidth="1"/>
    <col min="12048" max="12048" width="12.7109375" style="1" bestFit="1" customWidth="1"/>
    <col min="12049" max="12286" width="9.140625" style="1" customWidth="1"/>
    <col min="12287" max="12287" width="11.7109375" style="1" customWidth="1"/>
    <col min="12288" max="12288" width="38.421875" style="1" customWidth="1"/>
    <col min="12289" max="12289" width="12.421875" style="1" customWidth="1"/>
    <col min="12290" max="12290" width="24.8515625" style="1" customWidth="1"/>
    <col min="12291" max="12291" width="39.421875" style="1" customWidth="1"/>
    <col min="12292" max="12292" width="15.8515625" style="1" customWidth="1"/>
    <col min="12293" max="12293" width="16.7109375" style="1" customWidth="1"/>
    <col min="12294" max="12294" width="14.8515625" style="1" customWidth="1"/>
    <col min="12295" max="12295" width="14.421875" style="1" customWidth="1"/>
    <col min="12296" max="12296" width="16.57421875" style="1" bestFit="1" customWidth="1"/>
    <col min="12297" max="12297" width="16.140625" style="1" customWidth="1"/>
    <col min="12298" max="12298" width="16.421875" style="1" bestFit="1" customWidth="1"/>
    <col min="12299" max="12299" width="15.421875" style="1" customWidth="1"/>
    <col min="12300" max="12300" width="12.7109375" style="1" bestFit="1" customWidth="1"/>
    <col min="12301" max="12301" width="15.421875" style="1" customWidth="1"/>
    <col min="12302" max="12302" width="12.7109375" style="1" bestFit="1" customWidth="1"/>
    <col min="12303" max="12303" width="17.8515625" style="1" customWidth="1"/>
    <col min="12304" max="12304" width="12.7109375" style="1" bestFit="1" customWidth="1"/>
    <col min="12305" max="12542" width="9.140625" style="1" customWidth="1"/>
    <col min="12543" max="12543" width="11.7109375" style="1" customWidth="1"/>
    <col min="12544" max="12544" width="38.421875" style="1" customWidth="1"/>
    <col min="12545" max="12545" width="12.421875" style="1" customWidth="1"/>
    <col min="12546" max="12546" width="24.8515625" style="1" customWidth="1"/>
    <col min="12547" max="12547" width="39.421875" style="1" customWidth="1"/>
    <col min="12548" max="12548" width="15.8515625" style="1" customWidth="1"/>
    <col min="12549" max="12549" width="16.7109375" style="1" customWidth="1"/>
    <col min="12550" max="12550" width="14.8515625" style="1" customWidth="1"/>
    <col min="12551" max="12551" width="14.421875" style="1" customWidth="1"/>
    <col min="12552" max="12552" width="16.57421875" style="1" bestFit="1" customWidth="1"/>
    <col min="12553" max="12553" width="16.140625" style="1" customWidth="1"/>
    <col min="12554" max="12554" width="16.421875" style="1" bestFit="1" customWidth="1"/>
    <col min="12555" max="12555" width="15.421875" style="1" customWidth="1"/>
    <col min="12556" max="12556" width="12.7109375" style="1" bestFit="1" customWidth="1"/>
    <col min="12557" max="12557" width="15.421875" style="1" customWidth="1"/>
    <col min="12558" max="12558" width="12.7109375" style="1" bestFit="1" customWidth="1"/>
    <col min="12559" max="12559" width="17.8515625" style="1" customWidth="1"/>
    <col min="12560" max="12560" width="12.7109375" style="1" bestFit="1" customWidth="1"/>
    <col min="12561" max="12798" width="9.140625" style="1" customWidth="1"/>
    <col min="12799" max="12799" width="11.7109375" style="1" customWidth="1"/>
    <col min="12800" max="12800" width="38.421875" style="1" customWidth="1"/>
    <col min="12801" max="12801" width="12.421875" style="1" customWidth="1"/>
    <col min="12802" max="12802" width="24.8515625" style="1" customWidth="1"/>
    <col min="12803" max="12803" width="39.421875" style="1" customWidth="1"/>
    <col min="12804" max="12804" width="15.8515625" style="1" customWidth="1"/>
    <col min="12805" max="12805" width="16.7109375" style="1" customWidth="1"/>
    <col min="12806" max="12806" width="14.8515625" style="1" customWidth="1"/>
    <col min="12807" max="12807" width="14.421875" style="1" customWidth="1"/>
    <col min="12808" max="12808" width="16.57421875" style="1" bestFit="1" customWidth="1"/>
    <col min="12809" max="12809" width="16.140625" style="1" customWidth="1"/>
    <col min="12810" max="12810" width="16.421875" style="1" bestFit="1" customWidth="1"/>
    <col min="12811" max="12811" width="15.421875" style="1" customWidth="1"/>
    <col min="12812" max="12812" width="12.7109375" style="1" bestFit="1" customWidth="1"/>
    <col min="12813" max="12813" width="15.421875" style="1" customWidth="1"/>
    <col min="12814" max="12814" width="12.7109375" style="1" bestFit="1" customWidth="1"/>
    <col min="12815" max="12815" width="17.8515625" style="1" customWidth="1"/>
    <col min="12816" max="12816" width="12.7109375" style="1" bestFit="1" customWidth="1"/>
    <col min="12817" max="13054" width="9.140625" style="1" customWidth="1"/>
    <col min="13055" max="13055" width="11.7109375" style="1" customWidth="1"/>
    <col min="13056" max="13056" width="38.421875" style="1" customWidth="1"/>
    <col min="13057" max="13057" width="12.421875" style="1" customWidth="1"/>
    <col min="13058" max="13058" width="24.8515625" style="1" customWidth="1"/>
    <col min="13059" max="13059" width="39.421875" style="1" customWidth="1"/>
    <col min="13060" max="13060" width="15.8515625" style="1" customWidth="1"/>
    <col min="13061" max="13061" width="16.7109375" style="1" customWidth="1"/>
    <col min="13062" max="13062" width="14.8515625" style="1" customWidth="1"/>
    <col min="13063" max="13063" width="14.421875" style="1" customWidth="1"/>
    <col min="13064" max="13064" width="16.57421875" style="1" bestFit="1" customWidth="1"/>
    <col min="13065" max="13065" width="16.140625" style="1" customWidth="1"/>
    <col min="13066" max="13066" width="16.421875" style="1" bestFit="1" customWidth="1"/>
    <col min="13067" max="13067" width="15.421875" style="1" customWidth="1"/>
    <col min="13068" max="13068" width="12.7109375" style="1" bestFit="1" customWidth="1"/>
    <col min="13069" max="13069" width="15.421875" style="1" customWidth="1"/>
    <col min="13070" max="13070" width="12.7109375" style="1" bestFit="1" customWidth="1"/>
    <col min="13071" max="13071" width="17.8515625" style="1" customWidth="1"/>
    <col min="13072" max="13072" width="12.7109375" style="1" bestFit="1" customWidth="1"/>
    <col min="13073" max="13310" width="9.140625" style="1" customWidth="1"/>
    <col min="13311" max="13311" width="11.7109375" style="1" customWidth="1"/>
    <col min="13312" max="13312" width="38.421875" style="1" customWidth="1"/>
    <col min="13313" max="13313" width="12.421875" style="1" customWidth="1"/>
    <col min="13314" max="13314" width="24.8515625" style="1" customWidth="1"/>
    <col min="13315" max="13315" width="39.421875" style="1" customWidth="1"/>
    <col min="13316" max="13316" width="15.8515625" style="1" customWidth="1"/>
    <col min="13317" max="13317" width="16.7109375" style="1" customWidth="1"/>
    <col min="13318" max="13318" width="14.8515625" style="1" customWidth="1"/>
    <col min="13319" max="13319" width="14.421875" style="1" customWidth="1"/>
    <col min="13320" max="13320" width="16.57421875" style="1" bestFit="1" customWidth="1"/>
    <col min="13321" max="13321" width="16.140625" style="1" customWidth="1"/>
    <col min="13322" max="13322" width="16.421875" style="1" bestFit="1" customWidth="1"/>
    <col min="13323" max="13323" width="15.421875" style="1" customWidth="1"/>
    <col min="13324" max="13324" width="12.7109375" style="1" bestFit="1" customWidth="1"/>
    <col min="13325" max="13325" width="15.421875" style="1" customWidth="1"/>
    <col min="13326" max="13326" width="12.7109375" style="1" bestFit="1" customWidth="1"/>
    <col min="13327" max="13327" width="17.8515625" style="1" customWidth="1"/>
    <col min="13328" max="13328" width="12.7109375" style="1" bestFit="1" customWidth="1"/>
    <col min="13329" max="13566" width="9.140625" style="1" customWidth="1"/>
    <col min="13567" max="13567" width="11.7109375" style="1" customWidth="1"/>
    <col min="13568" max="13568" width="38.421875" style="1" customWidth="1"/>
    <col min="13569" max="13569" width="12.421875" style="1" customWidth="1"/>
    <col min="13570" max="13570" width="24.8515625" style="1" customWidth="1"/>
    <col min="13571" max="13571" width="39.421875" style="1" customWidth="1"/>
    <col min="13572" max="13572" width="15.8515625" style="1" customWidth="1"/>
    <col min="13573" max="13573" width="16.7109375" style="1" customWidth="1"/>
    <col min="13574" max="13574" width="14.8515625" style="1" customWidth="1"/>
    <col min="13575" max="13575" width="14.421875" style="1" customWidth="1"/>
    <col min="13576" max="13576" width="16.57421875" style="1" bestFit="1" customWidth="1"/>
    <col min="13577" max="13577" width="16.140625" style="1" customWidth="1"/>
    <col min="13578" max="13578" width="16.421875" style="1" bestFit="1" customWidth="1"/>
    <col min="13579" max="13579" width="15.421875" style="1" customWidth="1"/>
    <col min="13580" max="13580" width="12.7109375" style="1" bestFit="1" customWidth="1"/>
    <col min="13581" max="13581" width="15.421875" style="1" customWidth="1"/>
    <col min="13582" max="13582" width="12.7109375" style="1" bestFit="1" customWidth="1"/>
    <col min="13583" max="13583" width="17.8515625" style="1" customWidth="1"/>
    <col min="13584" max="13584" width="12.7109375" style="1" bestFit="1" customWidth="1"/>
    <col min="13585" max="13822" width="9.140625" style="1" customWidth="1"/>
    <col min="13823" max="13823" width="11.7109375" style="1" customWidth="1"/>
    <col min="13824" max="13824" width="38.421875" style="1" customWidth="1"/>
    <col min="13825" max="13825" width="12.421875" style="1" customWidth="1"/>
    <col min="13826" max="13826" width="24.8515625" style="1" customWidth="1"/>
    <col min="13827" max="13827" width="39.421875" style="1" customWidth="1"/>
    <col min="13828" max="13828" width="15.8515625" style="1" customWidth="1"/>
    <col min="13829" max="13829" width="16.7109375" style="1" customWidth="1"/>
    <col min="13830" max="13830" width="14.8515625" style="1" customWidth="1"/>
    <col min="13831" max="13831" width="14.421875" style="1" customWidth="1"/>
    <col min="13832" max="13832" width="16.57421875" style="1" bestFit="1" customWidth="1"/>
    <col min="13833" max="13833" width="16.140625" style="1" customWidth="1"/>
    <col min="13834" max="13834" width="16.421875" style="1" bestFit="1" customWidth="1"/>
    <col min="13835" max="13835" width="15.421875" style="1" customWidth="1"/>
    <col min="13836" max="13836" width="12.7109375" style="1" bestFit="1" customWidth="1"/>
    <col min="13837" max="13837" width="15.421875" style="1" customWidth="1"/>
    <col min="13838" max="13838" width="12.7109375" style="1" bestFit="1" customWidth="1"/>
    <col min="13839" max="13839" width="17.8515625" style="1" customWidth="1"/>
    <col min="13840" max="13840" width="12.7109375" style="1" bestFit="1" customWidth="1"/>
    <col min="13841" max="14078" width="9.140625" style="1" customWidth="1"/>
    <col min="14079" max="14079" width="11.7109375" style="1" customWidth="1"/>
    <col min="14080" max="14080" width="38.421875" style="1" customWidth="1"/>
    <col min="14081" max="14081" width="12.421875" style="1" customWidth="1"/>
    <col min="14082" max="14082" width="24.8515625" style="1" customWidth="1"/>
    <col min="14083" max="14083" width="39.421875" style="1" customWidth="1"/>
    <col min="14084" max="14084" width="15.8515625" style="1" customWidth="1"/>
    <col min="14085" max="14085" width="16.7109375" style="1" customWidth="1"/>
    <col min="14086" max="14086" width="14.8515625" style="1" customWidth="1"/>
    <col min="14087" max="14087" width="14.421875" style="1" customWidth="1"/>
    <col min="14088" max="14088" width="16.57421875" style="1" bestFit="1" customWidth="1"/>
    <col min="14089" max="14089" width="16.140625" style="1" customWidth="1"/>
    <col min="14090" max="14090" width="16.421875" style="1" bestFit="1" customWidth="1"/>
    <col min="14091" max="14091" width="15.421875" style="1" customWidth="1"/>
    <col min="14092" max="14092" width="12.7109375" style="1" bestFit="1" customWidth="1"/>
    <col min="14093" max="14093" width="15.421875" style="1" customWidth="1"/>
    <col min="14094" max="14094" width="12.7109375" style="1" bestFit="1" customWidth="1"/>
    <col min="14095" max="14095" width="17.8515625" style="1" customWidth="1"/>
    <col min="14096" max="14096" width="12.7109375" style="1" bestFit="1" customWidth="1"/>
    <col min="14097" max="14334" width="9.140625" style="1" customWidth="1"/>
    <col min="14335" max="14335" width="11.7109375" style="1" customWidth="1"/>
    <col min="14336" max="14336" width="38.421875" style="1" customWidth="1"/>
    <col min="14337" max="14337" width="12.421875" style="1" customWidth="1"/>
    <col min="14338" max="14338" width="24.8515625" style="1" customWidth="1"/>
    <col min="14339" max="14339" width="39.421875" style="1" customWidth="1"/>
    <col min="14340" max="14340" width="15.8515625" style="1" customWidth="1"/>
    <col min="14341" max="14341" width="16.7109375" style="1" customWidth="1"/>
    <col min="14342" max="14342" width="14.8515625" style="1" customWidth="1"/>
    <col min="14343" max="14343" width="14.421875" style="1" customWidth="1"/>
    <col min="14344" max="14344" width="16.57421875" style="1" bestFit="1" customWidth="1"/>
    <col min="14345" max="14345" width="16.140625" style="1" customWidth="1"/>
    <col min="14346" max="14346" width="16.421875" style="1" bestFit="1" customWidth="1"/>
    <col min="14347" max="14347" width="15.421875" style="1" customWidth="1"/>
    <col min="14348" max="14348" width="12.7109375" style="1" bestFit="1" customWidth="1"/>
    <col min="14349" max="14349" width="15.421875" style="1" customWidth="1"/>
    <col min="14350" max="14350" width="12.7109375" style="1" bestFit="1" customWidth="1"/>
    <col min="14351" max="14351" width="17.8515625" style="1" customWidth="1"/>
    <col min="14352" max="14352" width="12.7109375" style="1" bestFit="1" customWidth="1"/>
    <col min="14353" max="14590" width="9.140625" style="1" customWidth="1"/>
    <col min="14591" max="14591" width="11.7109375" style="1" customWidth="1"/>
    <col min="14592" max="14592" width="38.421875" style="1" customWidth="1"/>
    <col min="14593" max="14593" width="12.421875" style="1" customWidth="1"/>
    <col min="14594" max="14594" width="24.8515625" style="1" customWidth="1"/>
    <col min="14595" max="14595" width="39.421875" style="1" customWidth="1"/>
    <col min="14596" max="14596" width="15.8515625" style="1" customWidth="1"/>
    <col min="14597" max="14597" width="16.7109375" style="1" customWidth="1"/>
    <col min="14598" max="14598" width="14.8515625" style="1" customWidth="1"/>
    <col min="14599" max="14599" width="14.421875" style="1" customWidth="1"/>
    <col min="14600" max="14600" width="16.57421875" style="1" bestFit="1" customWidth="1"/>
    <col min="14601" max="14601" width="16.140625" style="1" customWidth="1"/>
    <col min="14602" max="14602" width="16.421875" style="1" bestFit="1" customWidth="1"/>
    <col min="14603" max="14603" width="15.421875" style="1" customWidth="1"/>
    <col min="14604" max="14604" width="12.7109375" style="1" bestFit="1" customWidth="1"/>
    <col min="14605" max="14605" width="15.421875" style="1" customWidth="1"/>
    <col min="14606" max="14606" width="12.7109375" style="1" bestFit="1" customWidth="1"/>
    <col min="14607" max="14607" width="17.8515625" style="1" customWidth="1"/>
    <col min="14608" max="14608" width="12.7109375" style="1" bestFit="1" customWidth="1"/>
    <col min="14609" max="14846" width="9.140625" style="1" customWidth="1"/>
    <col min="14847" max="14847" width="11.7109375" style="1" customWidth="1"/>
    <col min="14848" max="14848" width="38.421875" style="1" customWidth="1"/>
    <col min="14849" max="14849" width="12.421875" style="1" customWidth="1"/>
    <col min="14850" max="14850" width="24.8515625" style="1" customWidth="1"/>
    <col min="14851" max="14851" width="39.421875" style="1" customWidth="1"/>
    <col min="14852" max="14852" width="15.8515625" style="1" customWidth="1"/>
    <col min="14853" max="14853" width="16.7109375" style="1" customWidth="1"/>
    <col min="14854" max="14854" width="14.8515625" style="1" customWidth="1"/>
    <col min="14855" max="14855" width="14.421875" style="1" customWidth="1"/>
    <col min="14856" max="14856" width="16.57421875" style="1" bestFit="1" customWidth="1"/>
    <col min="14857" max="14857" width="16.140625" style="1" customWidth="1"/>
    <col min="14858" max="14858" width="16.421875" style="1" bestFit="1" customWidth="1"/>
    <col min="14859" max="14859" width="15.421875" style="1" customWidth="1"/>
    <col min="14860" max="14860" width="12.7109375" style="1" bestFit="1" customWidth="1"/>
    <col min="14861" max="14861" width="15.421875" style="1" customWidth="1"/>
    <col min="14862" max="14862" width="12.7109375" style="1" bestFit="1" customWidth="1"/>
    <col min="14863" max="14863" width="17.8515625" style="1" customWidth="1"/>
    <col min="14864" max="14864" width="12.7109375" style="1" bestFit="1" customWidth="1"/>
    <col min="14865" max="15102" width="9.140625" style="1" customWidth="1"/>
    <col min="15103" max="15103" width="11.7109375" style="1" customWidth="1"/>
    <col min="15104" max="15104" width="38.421875" style="1" customWidth="1"/>
    <col min="15105" max="15105" width="12.421875" style="1" customWidth="1"/>
    <col min="15106" max="15106" width="24.8515625" style="1" customWidth="1"/>
    <col min="15107" max="15107" width="39.421875" style="1" customWidth="1"/>
    <col min="15108" max="15108" width="15.8515625" style="1" customWidth="1"/>
    <col min="15109" max="15109" width="16.7109375" style="1" customWidth="1"/>
    <col min="15110" max="15110" width="14.8515625" style="1" customWidth="1"/>
    <col min="15111" max="15111" width="14.421875" style="1" customWidth="1"/>
    <col min="15112" max="15112" width="16.57421875" style="1" bestFit="1" customWidth="1"/>
    <col min="15113" max="15113" width="16.140625" style="1" customWidth="1"/>
    <col min="15114" max="15114" width="16.421875" style="1" bestFit="1" customWidth="1"/>
    <col min="15115" max="15115" width="15.421875" style="1" customWidth="1"/>
    <col min="15116" max="15116" width="12.7109375" style="1" bestFit="1" customWidth="1"/>
    <col min="15117" max="15117" width="15.421875" style="1" customWidth="1"/>
    <col min="15118" max="15118" width="12.7109375" style="1" bestFit="1" customWidth="1"/>
    <col min="15119" max="15119" width="17.8515625" style="1" customWidth="1"/>
    <col min="15120" max="15120" width="12.7109375" style="1" bestFit="1" customWidth="1"/>
    <col min="15121" max="15358" width="9.140625" style="1" customWidth="1"/>
    <col min="15359" max="15359" width="11.7109375" style="1" customWidth="1"/>
    <col min="15360" max="15360" width="38.421875" style="1" customWidth="1"/>
    <col min="15361" max="15361" width="12.421875" style="1" customWidth="1"/>
    <col min="15362" max="15362" width="24.8515625" style="1" customWidth="1"/>
    <col min="15363" max="15363" width="39.421875" style="1" customWidth="1"/>
    <col min="15364" max="15364" width="15.8515625" style="1" customWidth="1"/>
    <col min="15365" max="15365" width="16.7109375" style="1" customWidth="1"/>
    <col min="15366" max="15366" width="14.8515625" style="1" customWidth="1"/>
    <col min="15367" max="15367" width="14.421875" style="1" customWidth="1"/>
    <col min="15368" max="15368" width="16.57421875" style="1" bestFit="1" customWidth="1"/>
    <col min="15369" max="15369" width="16.140625" style="1" customWidth="1"/>
    <col min="15370" max="15370" width="16.421875" style="1" bestFit="1" customWidth="1"/>
    <col min="15371" max="15371" width="15.421875" style="1" customWidth="1"/>
    <col min="15372" max="15372" width="12.7109375" style="1" bestFit="1" customWidth="1"/>
    <col min="15373" max="15373" width="15.421875" style="1" customWidth="1"/>
    <col min="15374" max="15374" width="12.7109375" style="1" bestFit="1" customWidth="1"/>
    <col min="15375" max="15375" width="17.8515625" style="1" customWidth="1"/>
    <col min="15376" max="15376" width="12.7109375" style="1" bestFit="1" customWidth="1"/>
    <col min="15377" max="15614" width="9.140625" style="1" customWidth="1"/>
    <col min="15615" max="15615" width="11.7109375" style="1" customWidth="1"/>
    <col min="15616" max="15616" width="38.421875" style="1" customWidth="1"/>
    <col min="15617" max="15617" width="12.421875" style="1" customWidth="1"/>
    <col min="15618" max="15618" width="24.8515625" style="1" customWidth="1"/>
    <col min="15619" max="15619" width="39.421875" style="1" customWidth="1"/>
    <col min="15620" max="15620" width="15.8515625" style="1" customWidth="1"/>
    <col min="15621" max="15621" width="16.7109375" style="1" customWidth="1"/>
    <col min="15622" max="15622" width="14.8515625" style="1" customWidth="1"/>
    <col min="15623" max="15623" width="14.421875" style="1" customWidth="1"/>
    <col min="15624" max="15624" width="16.57421875" style="1" bestFit="1" customWidth="1"/>
    <col min="15625" max="15625" width="16.140625" style="1" customWidth="1"/>
    <col min="15626" max="15626" width="16.421875" style="1" bestFit="1" customWidth="1"/>
    <col min="15627" max="15627" width="15.421875" style="1" customWidth="1"/>
    <col min="15628" max="15628" width="12.7109375" style="1" bestFit="1" customWidth="1"/>
    <col min="15629" max="15629" width="15.421875" style="1" customWidth="1"/>
    <col min="15630" max="15630" width="12.7109375" style="1" bestFit="1" customWidth="1"/>
    <col min="15631" max="15631" width="17.8515625" style="1" customWidth="1"/>
    <col min="15632" max="15632" width="12.7109375" style="1" bestFit="1" customWidth="1"/>
    <col min="15633" max="15870" width="9.140625" style="1" customWidth="1"/>
    <col min="15871" max="15871" width="11.7109375" style="1" customWidth="1"/>
    <col min="15872" max="15872" width="38.421875" style="1" customWidth="1"/>
    <col min="15873" max="15873" width="12.421875" style="1" customWidth="1"/>
    <col min="15874" max="15874" width="24.8515625" style="1" customWidth="1"/>
    <col min="15875" max="15875" width="39.421875" style="1" customWidth="1"/>
    <col min="15876" max="15876" width="15.8515625" style="1" customWidth="1"/>
    <col min="15877" max="15877" width="16.7109375" style="1" customWidth="1"/>
    <col min="15878" max="15878" width="14.8515625" style="1" customWidth="1"/>
    <col min="15879" max="15879" width="14.421875" style="1" customWidth="1"/>
    <col min="15880" max="15880" width="16.57421875" style="1" bestFit="1" customWidth="1"/>
    <col min="15881" max="15881" width="16.140625" style="1" customWidth="1"/>
    <col min="15882" max="15882" width="16.421875" style="1" bestFit="1" customWidth="1"/>
    <col min="15883" max="15883" width="15.421875" style="1" customWidth="1"/>
    <col min="15884" max="15884" width="12.7109375" style="1" bestFit="1" customWidth="1"/>
    <col min="15885" max="15885" width="15.421875" style="1" customWidth="1"/>
    <col min="15886" max="15886" width="12.7109375" style="1" bestFit="1" customWidth="1"/>
    <col min="15887" max="15887" width="17.8515625" style="1" customWidth="1"/>
    <col min="15888" max="15888" width="12.7109375" style="1" bestFit="1" customWidth="1"/>
    <col min="15889" max="16126" width="9.140625" style="1" customWidth="1"/>
    <col min="16127" max="16127" width="11.7109375" style="1" customWidth="1"/>
    <col min="16128" max="16128" width="38.421875" style="1" customWidth="1"/>
    <col min="16129" max="16129" width="12.421875" style="1" customWidth="1"/>
    <col min="16130" max="16130" width="24.8515625" style="1" customWidth="1"/>
    <col min="16131" max="16131" width="39.421875" style="1" customWidth="1"/>
    <col min="16132" max="16132" width="15.8515625" style="1" customWidth="1"/>
    <col min="16133" max="16133" width="16.7109375" style="1" customWidth="1"/>
    <col min="16134" max="16134" width="14.8515625" style="1" customWidth="1"/>
    <col min="16135" max="16135" width="14.421875" style="1" customWidth="1"/>
    <col min="16136" max="16136" width="16.57421875" style="1" bestFit="1" customWidth="1"/>
    <col min="16137" max="16137" width="16.140625" style="1" customWidth="1"/>
    <col min="16138" max="16138" width="16.421875" style="1" bestFit="1" customWidth="1"/>
    <col min="16139" max="16139" width="15.421875" style="1" customWidth="1"/>
    <col min="16140" max="16140" width="12.7109375" style="1" bestFit="1" customWidth="1"/>
    <col min="16141" max="16141" width="15.421875" style="1" customWidth="1"/>
    <col min="16142" max="16142" width="12.7109375" style="1" bestFit="1" customWidth="1"/>
    <col min="16143" max="16143" width="17.8515625" style="1" customWidth="1"/>
    <col min="16144" max="16144" width="12.7109375" style="1" bestFit="1" customWidth="1"/>
    <col min="16145" max="16382" width="9.140625" style="1" customWidth="1"/>
    <col min="16383" max="16383" width="11.7109375" style="1" customWidth="1"/>
    <col min="16384" max="16384" width="38.421875" style="1" customWidth="1"/>
  </cols>
  <sheetData>
    <row r="1" spans="4:13" ht="60.75" customHeight="1">
      <c r="D1" s="60" t="s">
        <v>151</v>
      </c>
      <c r="E1" s="61"/>
      <c r="F1" s="61"/>
      <c r="G1" s="61"/>
      <c r="H1" s="61"/>
      <c r="I1" s="61"/>
      <c r="J1" s="61"/>
      <c r="K1" s="41"/>
      <c r="L1" s="42"/>
      <c r="M1" s="41"/>
    </row>
    <row r="2" spans="1:3" ht="15">
      <c r="A2" s="3" t="s">
        <v>0</v>
      </c>
      <c r="B2" s="2"/>
      <c r="C2" s="2"/>
    </row>
    <row r="3" spans="1:16" ht="15">
      <c r="A3" s="62" t="s">
        <v>1</v>
      </c>
      <c r="B3" s="63"/>
      <c r="C3" s="64"/>
      <c r="D3" s="68" t="s">
        <v>152</v>
      </c>
      <c r="E3" s="69" t="s">
        <v>153</v>
      </c>
      <c r="F3" s="70" t="s">
        <v>154</v>
      </c>
      <c r="G3" s="71"/>
      <c r="H3" s="74" t="s">
        <v>2</v>
      </c>
      <c r="I3" s="75"/>
      <c r="J3" s="76"/>
      <c r="K3" s="58" t="s">
        <v>3</v>
      </c>
      <c r="L3" s="58"/>
      <c r="M3" s="58"/>
      <c r="N3" s="58"/>
      <c r="O3" s="58"/>
      <c r="P3" s="58"/>
    </row>
    <row r="4" spans="1:16" ht="15">
      <c r="A4" s="65"/>
      <c r="B4" s="66"/>
      <c r="C4" s="67"/>
      <c r="D4" s="68"/>
      <c r="E4" s="69"/>
      <c r="F4" s="72"/>
      <c r="G4" s="73"/>
      <c r="H4" s="77"/>
      <c r="I4" s="78"/>
      <c r="J4" s="79"/>
      <c r="K4" s="80" t="s">
        <v>114</v>
      </c>
      <c r="L4" s="81"/>
      <c r="M4" s="58" t="s">
        <v>145</v>
      </c>
      <c r="N4" s="59"/>
      <c r="O4" s="58" t="s">
        <v>156</v>
      </c>
      <c r="P4" s="59"/>
    </row>
    <row r="5" spans="1:16" ht="63">
      <c r="A5" s="4" t="s">
        <v>4</v>
      </c>
      <c r="B5" s="36" t="s">
        <v>5</v>
      </c>
      <c r="C5" s="36" t="s">
        <v>6</v>
      </c>
      <c r="D5" s="59"/>
      <c r="E5" s="59"/>
      <c r="F5" s="5" t="s">
        <v>7</v>
      </c>
      <c r="G5" s="19" t="s">
        <v>8</v>
      </c>
      <c r="H5" s="37" t="s">
        <v>113</v>
      </c>
      <c r="I5" s="37" t="s">
        <v>144</v>
      </c>
      <c r="J5" s="37" t="s">
        <v>155</v>
      </c>
      <c r="K5" s="5" t="s">
        <v>7</v>
      </c>
      <c r="L5" s="19" t="s">
        <v>8</v>
      </c>
      <c r="M5" s="5" t="s">
        <v>7</v>
      </c>
      <c r="N5" s="19" t="s">
        <v>8</v>
      </c>
      <c r="O5" s="5" t="s">
        <v>7</v>
      </c>
      <c r="P5" s="19" t="s">
        <v>8</v>
      </c>
    </row>
    <row r="6" spans="1:16" ht="15">
      <c r="A6" s="39" t="s">
        <v>9</v>
      </c>
      <c r="B6" s="6" t="s">
        <v>10</v>
      </c>
      <c r="C6" s="7" t="s">
        <v>11</v>
      </c>
      <c r="D6" s="54">
        <f>D7+D27</f>
        <v>8798701.05</v>
      </c>
      <c r="E6" s="48">
        <f>E7+E27</f>
        <v>9423032.6</v>
      </c>
      <c r="F6" s="49">
        <f>E6-D6</f>
        <v>624331.5499999989</v>
      </c>
      <c r="G6" s="50">
        <f>E6/D6*100</f>
        <v>107.09572408986436</v>
      </c>
      <c r="H6" s="48">
        <f>H7+H27</f>
        <v>10314734.799999999</v>
      </c>
      <c r="I6" s="48">
        <f>I7+I27</f>
        <v>8983049.2</v>
      </c>
      <c r="J6" s="48">
        <f>J7+J27</f>
        <v>9529285.099999998</v>
      </c>
      <c r="K6" s="49">
        <f>H6-E6</f>
        <v>891702.1999999993</v>
      </c>
      <c r="L6" s="50">
        <f>H6/E6*100</f>
        <v>109.4630066333422</v>
      </c>
      <c r="M6" s="49">
        <f>I6-H6</f>
        <v>-1331685.5999999996</v>
      </c>
      <c r="N6" s="50">
        <f>I6/H6*100</f>
        <v>87.08948290168352</v>
      </c>
      <c r="O6" s="49">
        <f>J6-I6</f>
        <v>546235.8999999985</v>
      </c>
      <c r="P6" s="46">
        <f>J6/I6*100</f>
        <v>106.08074037933577</v>
      </c>
    </row>
    <row r="7" spans="1:16" ht="15">
      <c r="A7" s="18"/>
      <c r="B7" s="6"/>
      <c r="C7" s="7" t="s">
        <v>12</v>
      </c>
      <c r="D7" s="48">
        <f>D8+D11+D13+D16+D19+D21+D26-0.1</f>
        <v>7966033.300000001</v>
      </c>
      <c r="E7" s="48">
        <f>E8+E11+E13+E16+E19+E21+E26</f>
        <v>8680762.5</v>
      </c>
      <c r="F7" s="49">
        <f aca="true" t="shared" si="0" ref="F7:F57">E7-D7</f>
        <v>714729.1999999993</v>
      </c>
      <c r="G7" s="50">
        <f aca="true" t="shared" si="1" ref="G7:G56">E7/D7*100</f>
        <v>108.97220954373866</v>
      </c>
      <c r="H7" s="48">
        <f aca="true" t="shared" si="2" ref="H7:J7">H8+H11+H13+H16+H19+H21+H26</f>
        <v>9601278.799999999</v>
      </c>
      <c r="I7" s="48">
        <f t="shared" si="2"/>
        <v>8262783.6</v>
      </c>
      <c r="J7" s="48">
        <f t="shared" si="2"/>
        <v>8800050.899999999</v>
      </c>
      <c r="K7" s="49">
        <f>H7-E7</f>
        <v>920516.2999999989</v>
      </c>
      <c r="L7" s="50">
        <f>H7/E7*100</f>
        <v>110.6040949743758</v>
      </c>
      <c r="M7" s="49">
        <f>I7-H7</f>
        <v>-1338495.1999999993</v>
      </c>
      <c r="N7" s="50">
        <f>I7/H7*100</f>
        <v>86.0591986975735</v>
      </c>
      <c r="O7" s="49">
        <f>J7-I7</f>
        <v>537267.2999999989</v>
      </c>
      <c r="P7" s="46">
        <f>J7/I7*100</f>
        <v>106.50225548687973</v>
      </c>
    </row>
    <row r="8" spans="1:16" ht="15">
      <c r="A8" s="17">
        <v>182</v>
      </c>
      <c r="B8" s="8" t="s">
        <v>13</v>
      </c>
      <c r="C8" s="9" t="s">
        <v>14</v>
      </c>
      <c r="D8" s="43">
        <f>D9+D10</f>
        <v>3876869</v>
      </c>
      <c r="E8" s="43">
        <f>E9+E10</f>
        <v>4361357.5</v>
      </c>
      <c r="F8" s="44">
        <f t="shared" si="0"/>
        <v>484488.5</v>
      </c>
      <c r="G8" s="45">
        <f t="shared" si="1"/>
        <v>112.49690149447918</v>
      </c>
      <c r="H8" s="43">
        <f aca="true" t="shared" si="3" ref="H8:J8">H9+H10</f>
        <v>5118918.6</v>
      </c>
      <c r="I8" s="43">
        <f t="shared" si="3"/>
        <v>5474033.6</v>
      </c>
      <c r="J8" s="43">
        <f t="shared" si="3"/>
        <v>5902823.2</v>
      </c>
      <c r="K8" s="44">
        <f>H8-E8</f>
        <v>757561.0999999996</v>
      </c>
      <c r="L8" s="45">
        <f>H8/E8*100</f>
        <v>117.36984642969533</v>
      </c>
      <c r="M8" s="44">
        <f>I8-H8</f>
        <v>355115</v>
      </c>
      <c r="N8" s="45">
        <f>I8/H8*100</f>
        <v>106.93730507845936</v>
      </c>
      <c r="O8" s="44">
        <f>J8-I8</f>
        <v>428789.60000000056</v>
      </c>
      <c r="P8" s="47">
        <f>J8/I8*100</f>
        <v>107.83315615746314</v>
      </c>
    </row>
    <row r="9" spans="1:16" ht="15">
      <c r="A9" s="17">
        <v>182</v>
      </c>
      <c r="B9" s="10" t="s">
        <v>15</v>
      </c>
      <c r="C9" s="9" t="s">
        <v>16</v>
      </c>
      <c r="D9" s="43">
        <v>1405458.4</v>
      </c>
      <c r="E9" s="43">
        <v>1507667.5</v>
      </c>
      <c r="F9" s="44">
        <f t="shared" si="0"/>
        <v>102209.1000000001</v>
      </c>
      <c r="G9" s="45">
        <f t="shared" si="1"/>
        <v>107.27229635540974</v>
      </c>
      <c r="H9" s="44">
        <v>1783917.6</v>
      </c>
      <c r="I9" s="44">
        <v>1859254.6</v>
      </c>
      <c r="J9" s="43">
        <v>1973959.2</v>
      </c>
      <c r="K9" s="44">
        <v>2065773</v>
      </c>
      <c r="L9" s="45">
        <f aca="true" t="shared" si="4" ref="L9:L10">H9/E9*100</f>
        <v>118.32301220262427</v>
      </c>
      <c r="M9" s="44">
        <f aca="true" t="shared" si="5" ref="M9:M57">I9-H9</f>
        <v>75337</v>
      </c>
      <c r="N9" s="45">
        <f aca="true" t="shared" si="6" ref="N9:N54">I9/H9*100</f>
        <v>104.22312106792377</v>
      </c>
      <c r="O9" s="44">
        <f aca="true" t="shared" si="7" ref="O9:O57">J9-I9</f>
        <v>114704.59999999986</v>
      </c>
      <c r="P9" s="47">
        <f aca="true" t="shared" si="8" ref="P9:P54">J9/I9*100</f>
        <v>106.16938637666944</v>
      </c>
    </row>
    <row r="10" spans="1:16" ht="15">
      <c r="A10" s="17">
        <v>182</v>
      </c>
      <c r="B10" s="10" t="s">
        <v>17</v>
      </c>
      <c r="C10" s="9" t="s">
        <v>18</v>
      </c>
      <c r="D10" s="44">
        <v>2471410.6</v>
      </c>
      <c r="E10" s="44">
        <v>2853690</v>
      </c>
      <c r="F10" s="44">
        <f t="shared" si="0"/>
        <v>382279.3999999999</v>
      </c>
      <c r="G10" s="45">
        <f t="shared" si="1"/>
        <v>115.46806507991832</v>
      </c>
      <c r="H10" s="44">
        <v>3335001</v>
      </c>
      <c r="I10" s="44">
        <v>3614779</v>
      </c>
      <c r="J10" s="44">
        <v>3928864</v>
      </c>
      <c r="K10" s="44">
        <v>2974702</v>
      </c>
      <c r="L10" s="45">
        <f t="shared" si="4"/>
        <v>116.8662678847387</v>
      </c>
      <c r="M10" s="44">
        <f t="shared" si="5"/>
        <v>279778</v>
      </c>
      <c r="N10" s="45">
        <f t="shared" si="6"/>
        <v>108.38914291180122</v>
      </c>
      <c r="O10" s="44">
        <f t="shared" si="7"/>
        <v>314085</v>
      </c>
      <c r="P10" s="47">
        <f t="shared" si="8"/>
        <v>108.6889129321599</v>
      </c>
    </row>
    <row r="11" spans="1:16" ht="47.25">
      <c r="A11" s="16" t="s">
        <v>9</v>
      </c>
      <c r="B11" s="10" t="s">
        <v>19</v>
      </c>
      <c r="C11" s="9" t="s">
        <v>20</v>
      </c>
      <c r="D11" s="44">
        <f>D12</f>
        <v>3564845.55</v>
      </c>
      <c r="E11" s="44">
        <f>E12</f>
        <v>3762187</v>
      </c>
      <c r="F11" s="44">
        <f t="shared" si="0"/>
        <v>197341.4500000002</v>
      </c>
      <c r="G11" s="45">
        <f t="shared" si="1"/>
        <v>105.53576437554217</v>
      </c>
      <c r="H11" s="44">
        <f aca="true" t="shared" si="9" ref="H11:J11">H12</f>
        <v>3890528</v>
      </c>
      <c r="I11" s="44">
        <f t="shared" si="9"/>
        <v>2158678</v>
      </c>
      <c r="J11" s="44">
        <f t="shared" si="9"/>
        <v>2228022</v>
      </c>
      <c r="K11" s="44">
        <f aca="true" t="shared" si="10" ref="K11:K57">H11-E11</f>
        <v>128341</v>
      </c>
      <c r="L11" s="45">
        <f aca="true" t="shared" si="11" ref="L11:L57">H11/E11*100</f>
        <v>103.41134026564869</v>
      </c>
      <c r="M11" s="44">
        <f t="shared" si="5"/>
        <v>-1731850</v>
      </c>
      <c r="N11" s="45">
        <f t="shared" si="6"/>
        <v>55.485476521438734</v>
      </c>
      <c r="O11" s="44">
        <f t="shared" si="7"/>
        <v>69344</v>
      </c>
      <c r="P11" s="47">
        <f t="shared" si="8"/>
        <v>103.21233643924661</v>
      </c>
    </row>
    <row r="12" spans="1:16" ht="47.25">
      <c r="A12" s="11" t="s">
        <v>9</v>
      </c>
      <c r="B12" s="10" t="s">
        <v>21</v>
      </c>
      <c r="C12" s="9" t="s">
        <v>22</v>
      </c>
      <c r="D12" s="44">
        <v>3564845.55</v>
      </c>
      <c r="E12" s="44">
        <v>3762187</v>
      </c>
      <c r="F12" s="44">
        <f t="shared" si="0"/>
        <v>197341.4500000002</v>
      </c>
      <c r="G12" s="45">
        <f t="shared" si="1"/>
        <v>105.53576437554217</v>
      </c>
      <c r="H12" s="44">
        <v>3890528</v>
      </c>
      <c r="I12" s="44">
        <v>2158678</v>
      </c>
      <c r="J12" s="44">
        <v>2228022</v>
      </c>
      <c r="K12" s="44">
        <f t="shared" si="10"/>
        <v>128341</v>
      </c>
      <c r="L12" s="45">
        <f t="shared" si="11"/>
        <v>103.41134026564869</v>
      </c>
      <c r="M12" s="44">
        <f t="shared" si="5"/>
        <v>-1731850</v>
      </c>
      <c r="N12" s="45">
        <f t="shared" si="6"/>
        <v>55.485476521438734</v>
      </c>
      <c r="O12" s="44">
        <f t="shared" si="7"/>
        <v>69344</v>
      </c>
      <c r="P12" s="47">
        <f t="shared" si="8"/>
        <v>103.21233643924661</v>
      </c>
    </row>
    <row r="13" spans="1:16" ht="15">
      <c r="A13" s="17">
        <v>182</v>
      </c>
      <c r="B13" s="8" t="s">
        <v>23</v>
      </c>
      <c r="C13" s="9" t="s">
        <v>24</v>
      </c>
      <c r="D13" s="43">
        <f>D14+D15</f>
        <v>18578.9</v>
      </c>
      <c r="E13" s="43">
        <f>E14+E15</f>
        <v>39000</v>
      </c>
      <c r="F13" s="44">
        <f t="shared" si="0"/>
        <v>20421.1</v>
      </c>
      <c r="G13" s="45">
        <f t="shared" si="1"/>
        <v>209.91554935975753</v>
      </c>
      <c r="H13" s="43">
        <f aca="true" t="shared" si="12" ref="H13:J13">H14+H15</f>
        <v>40560</v>
      </c>
      <c r="I13" s="43">
        <f t="shared" si="12"/>
        <v>42182</v>
      </c>
      <c r="J13" s="43">
        <f t="shared" si="12"/>
        <v>43869</v>
      </c>
      <c r="K13" s="44">
        <f t="shared" si="10"/>
        <v>1560</v>
      </c>
      <c r="L13" s="45">
        <f t="shared" si="11"/>
        <v>104</v>
      </c>
      <c r="M13" s="44">
        <f t="shared" si="5"/>
        <v>1622</v>
      </c>
      <c r="N13" s="45">
        <f t="shared" si="6"/>
        <v>103.9990138067061</v>
      </c>
      <c r="O13" s="44">
        <f t="shared" si="7"/>
        <v>1687</v>
      </c>
      <c r="P13" s="47">
        <f t="shared" si="8"/>
        <v>103.99933620975771</v>
      </c>
    </row>
    <row r="14" spans="1:16" ht="15">
      <c r="A14" s="17">
        <v>182</v>
      </c>
      <c r="B14" s="10" t="s">
        <v>25</v>
      </c>
      <c r="C14" s="9" t="s">
        <v>26</v>
      </c>
      <c r="D14" s="43">
        <v>33.5</v>
      </c>
      <c r="E14" s="43">
        <v>0</v>
      </c>
      <c r="F14" s="44">
        <f t="shared" si="0"/>
        <v>-33.5</v>
      </c>
      <c r="G14" s="45">
        <f t="shared" si="1"/>
        <v>0</v>
      </c>
      <c r="H14" s="43">
        <v>0</v>
      </c>
      <c r="I14" s="43">
        <v>0</v>
      </c>
      <c r="J14" s="43">
        <v>0</v>
      </c>
      <c r="K14" s="44">
        <f t="shared" si="10"/>
        <v>0</v>
      </c>
      <c r="L14" s="45" t="e">
        <f t="shared" si="11"/>
        <v>#DIV/0!</v>
      </c>
      <c r="M14" s="44">
        <f t="shared" si="5"/>
        <v>0</v>
      </c>
      <c r="N14" s="45"/>
      <c r="O14" s="44">
        <f t="shared" si="7"/>
        <v>0</v>
      </c>
      <c r="P14" s="47"/>
    </row>
    <row r="15" spans="1:16" ht="15">
      <c r="A15" s="17">
        <v>182</v>
      </c>
      <c r="B15" s="10" t="s">
        <v>115</v>
      </c>
      <c r="C15" s="9" t="s">
        <v>116</v>
      </c>
      <c r="D15" s="43">
        <v>18545.4</v>
      </c>
      <c r="E15" s="43">
        <v>39000</v>
      </c>
      <c r="F15" s="44">
        <f t="shared" si="0"/>
        <v>20454.6</v>
      </c>
      <c r="G15" s="45">
        <f t="shared" si="1"/>
        <v>210.2947361609887</v>
      </c>
      <c r="H15" s="43">
        <v>40560</v>
      </c>
      <c r="I15" s="43">
        <v>42182</v>
      </c>
      <c r="J15" s="43">
        <v>43869</v>
      </c>
      <c r="K15" s="44">
        <f t="shared" si="10"/>
        <v>1560</v>
      </c>
      <c r="L15" s="45">
        <f t="shared" si="11"/>
        <v>104</v>
      </c>
      <c r="M15" s="44">
        <f t="shared" si="5"/>
        <v>1622</v>
      </c>
      <c r="N15" s="45">
        <f t="shared" si="6"/>
        <v>103.9990138067061</v>
      </c>
      <c r="O15" s="44">
        <f t="shared" si="7"/>
        <v>1687</v>
      </c>
      <c r="P15" s="47">
        <f t="shared" si="8"/>
        <v>103.99933620975771</v>
      </c>
    </row>
    <row r="16" spans="1:16" ht="15">
      <c r="A16" s="17">
        <v>182</v>
      </c>
      <c r="B16" s="10" t="s">
        <v>27</v>
      </c>
      <c r="C16" s="9" t="s">
        <v>28</v>
      </c>
      <c r="D16" s="43">
        <f>D17+D18</f>
        <v>477133.95</v>
      </c>
      <c r="E16" s="43">
        <f>E17+E18</f>
        <v>488179</v>
      </c>
      <c r="F16" s="44">
        <f t="shared" si="0"/>
        <v>11045.049999999988</v>
      </c>
      <c r="G16" s="45">
        <f t="shared" si="1"/>
        <v>102.3148740516159</v>
      </c>
      <c r="H16" s="43">
        <f aca="true" t="shared" si="13" ref="H16:J16">H17+H18</f>
        <v>519412</v>
      </c>
      <c r="I16" s="43">
        <f t="shared" si="13"/>
        <v>553729</v>
      </c>
      <c r="J16" s="43">
        <f t="shared" si="13"/>
        <v>591160</v>
      </c>
      <c r="K16" s="44">
        <f t="shared" si="10"/>
        <v>31233</v>
      </c>
      <c r="L16" s="45">
        <f t="shared" si="11"/>
        <v>106.39785816268213</v>
      </c>
      <c r="M16" s="44">
        <f t="shared" si="5"/>
        <v>34317</v>
      </c>
      <c r="N16" s="45">
        <f t="shared" si="6"/>
        <v>106.60689394931191</v>
      </c>
      <c r="O16" s="44">
        <f t="shared" si="7"/>
        <v>37431</v>
      </c>
      <c r="P16" s="47">
        <f t="shared" si="8"/>
        <v>106.75980488650585</v>
      </c>
    </row>
    <row r="17" spans="1:16" ht="15">
      <c r="A17" s="17">
        <v>182</v>
      </c>
      <c r="B17" s="10" t="s">
        <v>29</v>
      </c>
      <c r="C17" s="9" t="s">
        <v>30</v>
      </c>
      <c r="D17" s="43">
        <v>281802.01</v>
      </c>
      <c r="E17" s="43">
        <v>284268</v>
      </c>
      <c r="F17" s="44">
        <f t="shared" si="0"/>
        <v>2465.9899999999907</v>
      </c>
      <c r="G17" s="45">
        <f t="shared" si="1"/>
        <v>100.87507892509353</v>
      </c>
      <c r="H17" s="43">
        <v>305012</v>
      </c>
      <c r="I17" s="43">
        <v>325785</v>
      </c>
      <c r="J17" s="43">
        <v>347992</v>
      </c>
      <c r="K17" s="44">
        <f t="shared" si="10"/>
        <v>20744</v>
      </c>
      <c r="L17" s="45">
        <f t="shared" si="11"/>
        <v>107.29733913067949</v>
      </c>
      <c r="M17" s="44">
        <f t="shared" si="5"/>
        <v>20773</v>
      </c>
      <c r="N17" s="45">
        <f t="shared" si="6"/>
        <v>106.81055171599807</v>
      </c>
      <c r="O17" s="44">
        <f t="shared" si="7"/>
        <v>22207</v>
      </c>
      <c r="P17" s="47">
        <f t="shared" si="8"/>
        <v>106.81645870742975</v>
      </c>
    </row>
    <row r="18" spans="1:16" ht="15">
      <c r="A18" s="17">
        <v>182</v>
      </c>
      <c r="B18" s="10" t="s">
        <v>31</v>
      </c>
      <c r="C18" s="9" t="s">
        <v>32</v>
      </c>
      <c r="D18" s="44">
        <v>195331.94</v>
      </c>
      <c r="E18" s="44">
        <v>203911</v>
      </c>
      <c r="F18" s="44">
        <f t="shared" si="0"/>
        <v>8579.059999999998</v>
      </c>
      <c r="G18" s="45">
        <f t="shared" si="1"/>
        <v>104.39204156780504</v>
      </c>
      <c r="H18" s="44">
        <v>214400</v>
      </c>
      <c r="I18" s="44">
        <v>227944</v>
      </c>
      <c r="J18" s="44">
        <v>243168</v>
      </c>
      <c r="K18" s="44">
        <f t="shared" si="10"/>
        <v>10489</v>
      </c>
      <c r="L18" s="45">
        <f t="shared" si="11"/>
        <v>105.1439108238398</v>
      </c>
      <c r="M18" s="44">
        <f t="shared" si="5"/>
        <v>13544</v>
      </c>
      <c r="N18" s="45">
        <f t="shared" si="6"/>
        <v>106.31716417910448</v>
      </c>
      <c r="O18" s="44">
        <f t="shared" si="7"/>
        <v>15224</v>
      </c>
      <c r="P18" s="47">
        <f t="shared" si="8"/>
        <v>106.67883339767663</v>
      </c>
    </row>
    <row r="19" spans="1:16" ht="31.5">
      <c r="A19" s="17">
        <v>182</v>
      </c>
      <c r="B19" s="10" t="s">
        <v>33</v>
      </c>
      <c r="C19" s="9" t="s">
        <v>34</v>
      </c>
      <c r="D19" s="44">
        <f>D20</f>
        <v>-0.01</v>
      </c>
      <c r="E19" s="44">
        <f>E20</f>
        <v>0</v>
      </c>
      <c r="F19" s="44">
        <f t="shared" si="0"/>
        <v>0.01</v>
      </c>
      <c r="G19" s="45"/>
      <c r="H19" s="44">
        <f aca="true" t="shared" si="14" ref="H19:J19">H20</f>
        <v>0</v>
      </c>
      <c r="I19" s="44">
        <f t="shared" si="14"/>
        <v>0</v>
      </c>
      <c r="J19" s="44">
        <f t="shared" si="14"/>
        <v>0</v>
      </c>
      <c r="K19" s="44">
        <f t="shared" si="10"/>
        <v>0</v>
      </c>
      <c r="L19" s="45"/>
      <c r="M19" s="44">
        <f t="shared" si="5"/>
        <v>0</v>
      </c>
      <c r="N19" s="45"/>
      <c r="O19" s="44">
        <f t="shared" si="7"/>
        <v>0</v>
      </c>
      <c r="P19" s="47"/>
    </row>
    <row r="20" spans="1:16" ht="47.25">
      <c r="A20" s="17">
        <v>182</v>
      </c>
      <c r="B20" s="10" t="s">
        <v>35</v>
      </c>
      <c r="C20" s="9" t="s">
        <v>36</v>
      </c>
      <c r="D20" s="44">
        <v>-0.01</v>
      </c>
      <c r="E20" s="44">
        <v>0</v>
      </c>
      <c r="F20" s="44">
        <f t="shared" si="0"/>
        <v>0.01</v>
      </c>
      <c r="G20" s="45"/>
      <c r="H20" s="44">
        <v>0</v>
      </c>
      <c r="I20" s="44">
        <v>0</v>
      </c>
      <c r="J20" s="44">
        <v>0</v>
      </c>
      <c r="K20" s="44">
        <f t="shared" si="10"/>
        <v>0</v>
      </c>
      <c r="L20" s="45"/>
      <c r="M20" s="44">
        <f t="shared" si="5"/>
        <v>0</v>
      </c>
      <c r="N20" s="45"/>
      <c r="O20" s="44">
        <f t="shared" si="7"/>
        <v>0</v>
      </c>
      <c r="P20" s="47"/>
    </row>
    <row r="21" spans="1:16" ht="15">
      <c r="A21" s="16" t="s">
        <v>9</v>
      </c>
      <c r="B21" s="10" t="s">
        <v>37</v>
      </c>
      <c r="C21" s="9" t="s">
        <v>38</v>
      </c>
      <c r="D21" s="44">
        <f>D22+D23+D24+D25</f>
        <v>28605.83</v>
      </c>
      <c r="E21" s="44">
        <f>E22+E23+E24+E25</f>
        <v>30039</v>
      </c>
      <c r="F21" s="44">
        <f t="shared" si="0"/>
        <v>1433.1699999999983</v>
      </c>
      <c r="G21" s="45">
        <f t="shared" si="1"/>
        <v>105.01006263408543</v>
      </c>
      <c r="H21" s="44">
        <f>H22+H23+H24+H25</f>
        <v>31860.199999999997</v>
      </c>
      <c r="I21" s="44">
        <f aca="true" t="shared" si="15" ref="I21:J21">I22+I23+I24+I25</f>
        <v>34161</v>
      </c>
      <c r="J21" s="44">
        <f t="shared" si="15"/>
        <v>34176.700000000004</v>
      </c>
      <c r="K21" s="44">
        <f t="shared" si="10"/>
        <v>1821.199999999997</v>
      </c>
      <c r="L21" s="45">
        <f t="shared" si="11"/>
        <v>106.06278504610671</v>
      </c>
      <c r="M21" s="44">
        <f t="shared" si="5"/>
        <v>2300.800000000003</v>
      </c>
      <c r="N21" s="45">
        <f t="shared" si="6"/>
        <v>107.2215491428177</v>
      </c>
      <c r="O21" s="44">
        <f t="shared" si="7"/>
        <v>15.700000000004366</v>
      </c>
      <c r="P21" s="47">
        <f t="shared" si="8"/>
        <v>100.04595884195429</v>
      </c>
    </row>
    <row r="22" spans="1:16" ht="47.25">
      <c r="A22" s="16" t="s">
        <v>9</v>
      </c>
      <c r="B22" s="10" t="s">
        <v>159</v>
      </c>
      <c r="C22" s="51" t="s">
        <v>160</v>
      </c>
      <c r="D22" s="43">
        <v>5.53</v>
      </c>
      <c r="E22" s="43"/>
      <c r="F22" s="44"/>
      <c r="G22" s="45"/>
      <c r="H22" s="43"/>
      <c r="I22" s="43"/>
      <c r="J22" s="43"/>
      <c r="K22" s="44"/>
      <c r="L22" s="45"/>
      <c r="M22" s="44"/>
      <c r="N22" s="45"/>
      <c r="O22" s="44"/>
      <c r="P22" s="47"/>
    </row>
    <row r="23" spans="1:16" ht="61.5" customHeight="1">
      <c r="A23" s="16"/>
      <c r="B23" s="10" t="s">
        <v>157</v>
      </c>
      <c r="C23" s="31" t="s">
        <v>158</v>
      </c>
      <c r="D23" s="43">
        <v>0.33</v>
      </c>
      <c r="E23" s="43"/>
      <c r="F23" s="44"/>
      <c r="G23" s="45"/>
      <c r="H23" s="43">
        <v>0.1</v>
      </c>
      <c r="I23" s="43">
        <v>0.2</v>
      </c>
      <c r="J23" s="43">
        <v>0.3</v>
      </c>
      <c r="K23" s="44"/>
      <c r="L23" s="45"/>
      <c r="M23" s="44"/>
      <c r="N23" s="45"/>
      <c r="O23" s="44"/>
      <c r="P23" s="47"/>
    </row>
    <row r="24" spans="1:16" ht="94.5">
      <c r="A24" s="16" t="s">
        <v>9</v>
      </c>
      <c r="B24" s="8" t="s">
        <v>39</v>
      </c>
      <c r="C24" s="9" t="s">
        <v>40</v>
      </c>
      <c r="D24" s="43">
        <v>1948.63</v>
      </c>
      <c r="E24" s="43">
        <v>4100</v>
      </c>
      <c r="F24" s="44">
        <f>E24-D22</f>
        <v>4094.47</v>
      </c>
      <c r="G24" s="45">
        <f>E24/D22*100</f>
        <v>74141.04882459312</v>
      </c>
      <c r="H24" s="43">
        <v>3911</v>
      </c>
      <c r="I24" s="43">
        <v>3911</v>
      </c>
      <c r="J24" s="43">
        <v>3911</v>
      </c>
      <c r="K24" s="44">
        <f t="shared" si="10"/>
        <v>-189</v>
      </c>
      <c r="L24" s="45">
        <f t="shared" si="11"/>
        <v>95.39024390243902</v>
      </c>
      <c r="M24" s="44">
        <f t="shared" si="5"/>
        <v>0</v>
      </c>
      <c r="N24" s="45">
        <f t="shared" si="6"/>
        <v>100</v>
      </c>
      <c r="O24" s="44">
        <f t="shared" si="7"/>
        <v>0</v>
      </c>
      <c r="P24" s="47">
        <f t="shared" si="8"/>
        <v>100</v>
      </c>
    </row>
    <row r="25" spans="1:16" ht="47.25">
      <c r="A25" s="16" t="s">
        <v>9</v>
      </c>
      <c r="B25" s="8" t="s">
        <v>41</v>
      </c>
      <c r="C25" s="9" t="s">
        <v>42</v>
      </c>
      <c r="D25" s="43">
        <v>26651.34</v>
      </c>
      <c r="E25" s="43">
        <v>25939</v>
      </c>
      <c r="F25" s="44">
        <f>E25-D24</f>
        <v>23990.37</v>
      </c>
      <c r="G25" s="45">
        <f>E25/D24*100</f>
        <v>1331.1403396232224</v>
      </c>
      <c r="H25" s="43">
        <v>27949.1</v>
      </c>
      <c r="I25" s="43">
        <v>30249.8</v>
      </c>
      <c r="J25" s="43">
        <v>30265.4</v>
      </c>
      <c r="K25" s="44">
        <f t="shared" si="10"/>
        <v>2010.0999999999985</v>
      </c>
      <c r="L25" s="45">
        <f t="shared" si="11"/>
        <v>107.74933497821813</v>
      </c>
      <c r="M25" s="44">
        <f t="shared" si="5"/>
        <v>2300.7000000000007</v>
      </c>
      <c r="N25" s="45">
        <f t="shared" si="6"/>
        <v>108.23174985956614</v>
      </c>
      <c r="O25" s="44">
        <f t="shared" si="7"/>
        <v>15.600000000002183</v>
      </c>
      <c r="P25" s="47">
        <f t="shared" si="8"/>
        <v>100.05157058889647</v>
      </c>
    </row>
    <row r="26" spans="1:16" ht="47.25">
      <c r="A26" s="17">
        <v>182</v>
      </c>
      <c r="B26" s="8" t="s">
        <v>43</v>
      </c>
      <c r="C26" s="9" t="s">
        <v>44</v>
      </c>
      <c r="D26" s="43">
        <v>0.18</v>
      </c>
      <c r="E26" s="43">
        <v>0</v>
      </c>
      <c r="F26" s="44">
        <f>E26-D25</f>
        <v>-26651.34</v>
      </c>
      <c r="G26" s="45">
        <f>E26/D25*100</f>
        <v>0</v>
      </c>
      <c r="H26" s="44">
        <v>0</v>
      </c>
      <c r="I26" s="44">
        <v>0</v>
      </c>
      <c r="J26" s="43">
        <v>0</v>
      </c>
      <c r="K26" s="44">
        <f t="shared" si="10"/>
        <v>0</v>
      </c>
      <c r="L26" s="45"/>
      <c r="M26" s="44">
        <f t="shared" si="5"/>
        <v>0</v>
      </c>
      <c r="N26" s="45"/>
      <c r="O26" s="44">
        <f t="shared" si="7"/>
        <v>0</v>
      </c>
      <c r="P26" s="47"/>
    </row>
    <row r="27" spans="1:16" ht="15">
      <c r="A27" s="18"/>
      <c r="B27" s="6"/>
      <c r="C27" s="7" t="s">
        <v>45</v>
      </c>
      <c r="D27" s="44">
        <f>D28+D34+D38+D41+D45+D48+D55</f>
        <v>832667.7499999999</v>
      </c>
      <c r="E27" s="44">
        <f>E28+E34+E38+E41+E45+E48+E55</f>
        <v>742270.1</v>
      </c>
      <c r="F27" s="44">
        <f>E27-D26</f>
        <v>742269.9199999999</v>
      </c>
      <c r="G27" s="45">
        <f>E27/D26*100</f>
        <v>412372277.7777778</v>
      </c>
      <c r="H27" s="44">
        <f>H28+H34+H38+H41+H45+H48+H55+H58</f>
        <v>713456</v>
      </c>
      <c r="I27" s="44">
        <f aca="true" t="shared" si="16" ref="I27:J27">I28+I34+I38+I41+I45+I48+I55+I58</f>
        <v>720265.6</v>
      </c>
      <c r="J27" s="44">
        <f t="shared" si="16"/>
        <v>729234.2</v>
      </c>
      <c r="K27" s="44">
        <f t="shared" si="10"/>
        <v>-28814.099999999977</v>
      </c>
      <c r="L27" s="45">
        <f t="shared" si="11"/>
        <v>96.11811118351662</v>
      </c>
      <c r="M27" s="44">
        <f t="shared" si="5"/>
        <v>6809.599999999977</v>
      </c>
      <c r="N27" s="45">
        <f t="shared" si="6"/>
        <v>100.95445269224732</v>
      </c>
      <c r="O27" s="44">
        <f t="shared" si="7"/>
        <v>8968.599999999977</v>
      </c>
      <c r="P27" s="46">
        <f t="shared" si="8"/>
        <v>101.24517955598603</v>
      </c>
    </row>
    <row r="28" spans="1:16" ht="47.25">
      <c r="A28" s="16" t="s">
        <v>9</v>
      </c>
      <c r="B28" s="8" t="s">
        <v>46</v>
      </c>
      <c r="C28" s="9" t="s">
        <v>47</v>
      </c>
      <c r="D28" s="44">
        <f>SUM(D29:D33)</f>
        <v>357178.05999999994</v>
      </c>
      <c r="E28" s="44">
        <f>SUM(E29:E33)</f>
        <v>248634</v>
      </c>
      <c r="F28" s="44">
        <f t="shared" si="0"/>
        <v>-108544.05999999994</v>
      </c>
      <c r="G28" s="45">
        <f t="shared" si="1"/>
        <v>69.6106586166015</v>
      </c>
      <c r="H28" s="44">
        <f aca="true" t="shared" si="17" ref="H28:J28">SUM(H29:H33)</f>
        <v>250651</v>
      </c>
      <c r="I28" s="44">
        <f t="shared" si="17"/>
        <v>252664</v>
      </c>
      <c r="J28" s="44">
        <f t="shared" si="17"/>
        <v>252965</v>
      </c>
      <c r="K28" s="44">
        <f t="shared" si="10"/>
        <v>2017</v>
      </c>
      <c r="L28" s="45">
        <f t="shared" si="11"/>
        <v>100.81123257478866</v>
      </c>
      <c r="M28" s="44">
        <f t="shared" si="5"/>
        <v>2013</v>
      </c>
      <c r="N28" s="45">
        <f t="shared" si="6"/>
        <v>100.80310870493237</v>
      </c>
      <c r="O28" s="44">
        <f t="shared" si="7"/>
        <v>301</v>
      </c>
      <c r="P28" s="47">
        <f t="shared" si="8"/>
        <v>100.11913054491339</v>
      </c>
    </row>
    <row r="29" spans="1:16" ht="15">
      <c r="A29" s="11" t="s">
        <v>90</v>
      </c>
      <c r="B29" s="8" t="s">
        <v>117</v>
      </c>
      <c r="C29" s="12" t="s">
        <v>118</v>
      </c>
      <c r="D29" s="44">
        <v>332856.04</v>
      </c>
      <c r="E29" s="44">
        <v>221569</v>
      </c>
      <c r="F29" s="44">
        <f t="shared" si="0"/>
        <v>-111287.03999999998</v>
      </c>
      <c r="G29" s="45">
        <f t="shared" si="1"/>
        <v>66.56601454490657</v>
      </c>
      <c r="H29" s="44">
        <v>221569</v>
      </c>
      <c r="I29" s="44">
        <v>221569</v>
      </c>
      <c r="J29" s="44">
        <v>221569</v>
      </c>
      <c r="K29" s="44">
        <f t="shared" si="10"/>
        <v>0</v>
      </c>
      <c r="L29" s="45">
        <f t="shared" si="11"/>
        <v>100</v>
      </c>
      <c r="M29" s="44">
        <f t="shared" si="5"/>
        <v>0</v>
      </c>
      <c r="N29" s="45">
        <f t="shared" si="6"/>
        <v>100</v>
      </c>
      <c r="O29" s="44">
        <f t="shared" si="7"/>
        <v>0</v>
      </c>
      <c r="P29" s="47">
        <f t="shared" si="8"/>
        <v>100</v>
      </c>
    </row>
    <row r="30" spans="1:16" ht="31.5">
      <c r="A30" s="16" t="s">
        <v>9</v>
      </c>
      <c r="B30" s="8" t="s">
        <v>49</v>
      </c>
      <c r="C30" s="9" t="s">
        <v>50</v>
      </c>
      <c r="D30" s="43">
        <v>153.62</v>
      </c>
      <c r="E30" s="43">
        <v>431</v>
      </c>
      <c r="F30" s="44">
        <f t="shared" si="0"/>
        <v>277.38</v>
      </c>
      <c r="G30" s="45">
        <f t="shared" si="1"/>
        <v>280.562426767348</v>
      </c>
      <c r="H30" s="43">
        <v>438</v>
      </c>
      <c r="I30" s="43">
        <v>519</v>
      </c>
      <c r="J30" s="43">
        <v>414</v>
      </c>
      <c r="K30" s="44">
        <f t="shared" si="10"/>
        <v>7</v>
      </c>
      <c r="L30" s="45">
        <f t="shared" si="11"/>
        <v>101.62412993039442</v>
      </c>
      <c r="M30" s="44">
        <f t="shared" si="5"/>
        <v>81</v>
      </c>
      <c r="N30" s="45">
        <f t="shared" si="6"/>
        <v>118.49315068493152</v>
      </c>
      <c r="O30" s="44">
        <f t="shared" si="7"/>
        <v>-105</v>
      </c>
      <c r="P30" s="47">
        <f t="shared" si="8"/>
        <v>79.76878612716763</v>
      </c>
    </row>
    <row r="31" spans="1:16" ht="110.25">
      <c r="A31" s="17">
        <v>0</v>
      </c>
      <c r="B31" s="8" t="s">
        <v>51</v>
      </c>
      <c r="C31" s="9" t="s">
        <v>52</v>
      </c>
      <c r="D31" s="43">
        <v>24314.48</v>
      </c>
      <c r="E31" s="43">
        <v>25044</v>
      </c>
      <c r="F31" s="44">
        <f t="shared" si="0"/>
        <v>729.5200000000004</v>
      </c>
      <c r="G31" s="45">
        <f t="shared" si="1"/>
        <v>103.0003520535911</v>
      </c>
      <c r="H31" s="43">
        <v>27544</v>
      </c>
      <c r="I31" s="43">
        <v>29332</v>
      </c>
      <c r="J31" s="43">
        <v>30886</v>
      </c>
      <c r="K31" s="44">
        <f t="shared" si="10"/>
        <v>2500</v>
      </c>
      <c r="L31" s="45">
        <f t="shared" si="11"/>
        <v>109.98243092157803</v>
      </c>
      <c r="M31" s="44">
        <f t="shared" si="5"/>
        <v>1788</v>
      </c>
      <c r="N31" s="45">
        <f t="shared" si="6"/>
        <v>106.49143189079291</v>
      </c>
      <c r="O31" s="44">
        <f t="shared" si="7"/>
        <v>1554</v>
      </c>
      <c r="P31" s="47">
        <f t="shared" si="8"/>
        <v>105.29796808945862</v>
      </c>
    </row>
    <row r="32" spans="1:16" ht="78.75">
      <c r="A32" s="17"/>
      <c r="B32" s="8" t="s">
        <v>161</v>
      </c>
      <c r="C32" s="9" t="s">
        <v>162</v>
      </c>
      <c r="D32" s="43">
        <v>0</v>
      </c>
      <c r="E32" s="43">
        <v>671</v>
      </c>
      <c r="F32" s="44">
        <f t="shared" si="0"/>
        <v>671</v>
      </c>
      <c r="G32" s="45" t="e">
        <f t="shared" si="1"/>
        <v>#DIV/0!</v>
      </c>
      <c r="H32" s="43"/>
      <c r="I32" s="43"/>
      <c r="J32" s="43"/>
      <c r="K32" s="44"/>
      <c r="L32" s="45"/>
      <c r="M32" s="44"/>
      <c r="N32" s="45"/>
      <c r="O32" s="44"/>
      <c r="P32" s="47"/>
    </row>
    <row r="33" spans="1:16" ht="110.25">
      <c r="A33" s="17">
        <v>928</v>
      </c>
      <c r="B33" s="8" t="s">
        <v>53</v>
      </c>
      <c r="C33" s="9" t="s">
        <v>54</v>
      </c>
      <c r="D33" s="43">
        <v>-146.08</v>
      </c>
      <c r="E33" s="43">
        <v>919</v>
      </c>
      <c r="F33" s="44">
        <f t="shared" si="0"/>
        <v>1065.08</v>
      </c>
      <c r="G33" s="45">
        <f t="shared" si="1"/>
        <v>-629.1073384446878</v>
      </c>
      <c r="H33" s="43">
        <v>1100</v>
      </c>
      <c r="I33" s="43">
        <v>1244</v>
      </c>
      <c r="J33" s="43">
        <v>96</v>
      </c>
      <c r="K33" s="44">
        <f t="shared" si="10"/>
        <v>181</v>
      </c>
      <c r="L33" s="45">
        <f t="shared" si="11"/>
        <v>119.69532100108813</v>
      </c>
      <c r="M33" s="44">
        <f t="shared" si="5"/>
        <v>144</v>
      </c>
      <c r="N33" s="45">
        <f t="shared" si="6"/>
        <v>113.0909090909091</v>
      </c>
      <c r="O33" s="44">
        <f t="shared" si="7"/>
        <v>-1148</v>
      </c>
      <c r="P33" s="47">
        <f t="shared" si="8"/>
        <v>7.717041800643088</v>
      </c>
    </row>
    <row r="34" spans="1:16" ht="31.5">
      <c r="A34" s="16" t="s">
        <v>9</v>
      </c>
      <c r="B34" s="8" t="s">
        <v>55</v>
      </c>
      <c r="C34" s="9" t="s">
        <v>56</v>
      </c>
      <c r="D34" s="43">
        <f>D35+D36+D37</f>
        <v>93688.25</v>
      </c>
      <c r="E34" s="43">
        <f>E35+E36+E37</f>
        <v>101616</v>
      </c>
      <c r="F34" s="44">
        <f t="shared" si="0"/>
        <v>7927.75</v>
      </c>
      <c r="G34" s="45">
        <f t="shared" si="1"/>
        <v>108.46184019874423</v>
      </c>
      <c r="H34" s="43">
        <f aca="true" t="shared" si="18" ref="H34:J34">H35+H36+H37</f>
        <v>98934.6</v>
      </c>
      <c r="I34" s="43">
        <f t="shared" si="18"/>
        <v>101584.6</v>
      </c>
      <c r="J34" s="43">
        <f t="shared" si="18"/>
        <v>105034.6</v>
      </c>
      <c r="K34" s="44">
        <f t="shared" si="10"/>
        <v>-2681.399999999994</v>
      </c>
      <c r="L34" s="45">
        <f t="shared" si="11"/>
        <v>97.36124232404346</v>
      </c>
      <c r="M34" s="44">
        <f t="shared" si="5"/>
        <v>2650</v>
      </c>
      <c r="N34" s="45">
        <f t="shared" si="6"/>
        <v>102.67853713463238</v>
      </c>
      <c r="O34" s="44">
        <f t="shared" si="7"/>
        <v>3450</v>
      </c>
      <c r="P34" s="47">
        <f t="shared" si="8"/>
        <v>103.39618406727004</v>
      </c>
    </row>
    <row r="35" spans="1:16" ht="31.5">
      <c r="A35" s="16" t="s">
        <v>57</v>
      </c>
      <c r="B35" s="8" t="s">
        <v>58</v>
      </c>
      <c r="C35" s="9" t="s">
        <v>59</v>
      </c>
      <c r="D35" s="43">
        <v>5979.97</v>
      </c>
      <c r="E35" s="43">
        <v>10193</v>
      </c>
      <c r="F35" s="44">
        <f t="shared" si="0"/>
        <v>4213.03</v>
      </c>
      <c r="G35" s="45">
        <f t="shared" si="1"/>
        <v>170.45236012889694</v>
      </c>
      <c r="H35" s="43">
        <v>5875.6</v>
      </c>
      <c r="I35" s="43">
        <v>5875.6</v>
      </c>
      <c r="J35" s="43">
        <v>5875.6</v>
      </c>
      <c r="K35" s="44">
        <f t="shared" si="10"/>
        <v>-4317.4</v>
      </c>
      <c r="L35" s="45">
        <f t="shared" si="11"/>
        <v>57.64348082017071</v>
      </c>
      <c r="M35" s="44">
        <f t="shared" si="5"/>
        <v>0</v>
      </c>
      <c r="N35" s="45">
        <f t="shared" si="6"/>
        <v>100</v>
      </c>
      <c r="O35" s="44">
        <f t="shared" si="7"/>
        <v>0</v>
      </c>
      <c r="P35" s="47">
        <f t="shared" si="8"/>
        <v>100</v>
      </c>
    </row>
    <row r="36" spans="1:16" ht="15">
      <c r="A36" s="16" t="s">
        <v>9</v>
      </c>
      <c r="B36" s="8" t="s">
        <v>60</v>
      </c>
      <c r="C36" s="9" t="s">
        <v>61</v>
      </c>
      <c r="D36" s="44">
        <v>1232.67</v>
      </c>
      <c r="E36" s="44">
        <v>8723</v>
      </c>
      <c r="F36" s="44">
        <f t="shared" si="0"/>
        <v>7490.33</v>
      </c>
      <c r="G36" s="45">
        <f t="shared" si="1"/>
        <v>707.6508716850415</v>
      </c>
      <c r="H36" s="44">
        <v>3859</v>
      </c>
      <c r="I36" s="44">
        <v>4609</v>
      </c>
      <c r="J36" s="44">
        <v>5659</v>
      </c>
      <c r="K36" s="44">
        <f t="shared" si="10"/>
        <v>-4864</v>
      </c>
      <c r="L36" s="45">
        <f t="shared" si="11"/>
        <v>44.23936719018686</v>
      </c>
      <c r="M36" s="44">
        <f t="shared" si="5"/>
        <v>750</v>
      </c>
      <c r="N36" s="45">
        <f t="shared" si="6"/>
        <v>119.43508681005441</v>
      </c>
      <c r="O36" s="44">
        <f t="shared" si="7"/>
        <v>1050</v>
      </c>
      <c r="P36" s="47">
        <f t="shared" si="8"/>
        <v>122.78151442829248</v>
      </c>
    </row>
    <row r="37" spans="1:16" ht="15">
      <c r="A37" s="17">
        <v>919</v>
      </c>
      <c r="B37" s="8" t="s">
        <v>62</v>
      </c>
      <c r="C37" s="9" t="s">
        <v>63</v>
      </c>
      <c r="D37" s="44">
        <v>86475.61</v>
      </c>
      <c r="E37" s="44">
        <v>82700</v>
      </c>
      <c r="F37" s="44">
        <f t="shared" si="0"/>
        <v>-3775.6100000000006</v>
      </c>
      <c r="G37" s="45">
        <f t="shared" si="1"/>
        <v>95.63390185972669</v>
      </c>
      <c r="H37" s="44">
        <v>89200</v>
      </c>
      <c r="I37" s="44">
        <v>91100</v>
      </c>
      <c r="J37" s="44">
        <v>93500</v>
      </c>
      <c r="K37" s="44">
        <f t="shared" si="10"/>
        <v>6500</v>
      </c>
      <c r="L37" s="45">
        <f t="shared" si="11"/>
        <v>107.85973397823459</v>
      </c>
      <c r="M37" s="44">
        <f t="shared" si="5"/>
        <v>1900</v>
      </c>
      <c r="N37" s="45">
        <f t="shared" si="6"/>
        <v>102.13004484304933</v>
      </c>
      <c r="O37" s="44">
        <f t="shared" si="7"/>
        <v>2400</v>
      </c>
      <c r="P37" s="47">
        <f t="shared" si="8"/>
        <v>102.63446761800219</v>
      </c>
    </row>
    <row r="38" spans="1:16" ht="31.5">
      <c r="A38" s="16" t="s">
        <v>9</v>
      </c>
      <c r="B38" s="8" t="s">
        <v>64</v>
      </c>
      <c r="C38" s="9" t="s">
        <v>65</v>
      </c>
      <c r="D38" s="44">
        <f>D39+D40</f>
        <v>87578.95</v>
      </c>
      <c r="E38" s="44">
        <f>E39+E40</f>
        <v>96150.6</v>
      </c>
      <c r="F38" s="44">
        <f t="shared" si="0"/>
        <v>8571.650000000009</v>
      </c>
      <c r="G38" s="45">
        <f t="shared" si="1"/>
        <v>109.78734045110157</v>
      </c>
      <c r="H38" s="44">
        <f aca="true" t="shared" si="19" ref="H38:J38">H39+H40</f>
        <v>75545.09999999999</v>
      </c>
      <c r="I38" s="44">
        <f t="shared" si="19"/>
        <v>76572.7</v>
      </c>
      <c r="J38" s="44">
        <f t="shared" si="19"/>
        <v>76971.3</v>
      </c>
      <c r="K38" s="44">
        <f t="shared" si="10"/>
        <v>-20605.500000000015</v>
      </c>
      <c r="L38" s="45">
        <f t="shared" si="11"/>
        <v>78.5695565082277</v>
      </c>
      <c r="M38" s="44">
        <f t="shared" si="5"/>
        <v>1027.6000000000058</v>
      </c>
      <c r="N38" s="45">
        <f t="shared" si="6"/>
        <v>101.36024705771784</v>
      </c>
      <c r="O38" s="44">
        <f t="shared" si="7"/>
        <v>398.6000000000058</v>
      </c>
      <c r="P38" s="47">
        <f t="shared" si="8"/>
        <v>100.52055105801416</v>
      </c>
    </row>
    <row r="39" spans="1:16" ht="15">
      <c r="A39" s="16" t="s">
        <v>9</v>
      </c>
      <c r="B39" s="8" t="s">
        <v>66</v>
      </c>
      <c r="C39" s="9" t="s">
        <v>67</v>
      </c>
      <c r="D39" s="44">
        <v>55278.34</v>
      </c>
      <c r="E39" s="44">
        <v>55045</v>
      </c>
      <c r="F39" s="44">
        <f t="shared" si="0"/>
        <v>-233.3399999999965</v>
      </c>
      <c r="G39" s="45">
        <f t="shared" si="1"/>
        <v>99.5778816802386</v>
      </c>
      <c r="H39" s="44">
        <v>62894.7</v>
      </c>
      <c r="I39" s="44">
        <v>63625.7</v>
      </c>
      <c r="J39" s="44">
        <v>64192.6</v>
      </c>
      <c r="K39" s="44">
        <f t="shared" si="10"/>
        <v>7849.699999999997</v>
      </c>
      <c r="L39" s="45">
        <f t="shared" si="11"/>
        <v>114.26051412480697</v>
      </c>
      <c r="M39" s="44">
        <f t="shared" si="5"/>
        <v>731</v>
      </c>
      <c r="N39" s="45">
        <f t="shared" si="6"/>
        <v>101.16226009504776</v>
      </c>
      <c r="O39" s="44">
        <f t="shared" si="7"/>
        <v>566.9000000000015</v>
      </c>
      <c r="P39" s="47">
        <f t="shared" si="8"/>
        <v>100.89099216197228</v>
      </c>
    </row>
    <row r="40" spans="1:16" ht="15">
      <c r="A40" s="16" t="s">
        <v>9</v>
      </c>
      <c r="B40" s="8" t="s">
        <v>68</v>
      </c>
      <c r="C40" s="9" t="s">
        <v>69</v>
      </c>
      <c r="D40" s="43">
        <v>32300.61</v>
      </c>
      <c r="E40" s="43">
        <v>41105.6</v>
      </c>
      <c r="F40" s="44">
        <f t="shared" si="0"/>
        <v>8804.989999999998</v>
      </c>
      <c r="G40" s="45">
        <f t="shared" si="1"/>
        <v>127.25951615155256</v>
      </c>
      <c r="H40" s="43">
        <v>12650.4</v>
      </c>
      <c r="I40" s="43">
        <v>12947</v>
      </c>
      <c r="J40" s="43">
        <v>12778.7</v>
      </c>
      <c r="K40" s="44">
        <f t="shared" si="10"/>
        <v>-28455.199999999997</v>
      </c>
      <c r="L40" s="45">
        <f t="shared" si="11"/>
        <v>30.775368806196724</v>
      </c>
      <c r="M40" s="44">
        <f t="shared" si="5"/>
        <v>296.60000000000036</v>
      </c>
      <c r="N40" s="45">
        <f t="shared" si="6"/>
        <v>102.34458989439071</v>
      </c>
      <c r="O40" s="44">
        <f t="shared" si="7"/>
        <v>-168.29999999999927</v>
      </c>
      <c r="P40" s="47">
        <f t="shared" si="8"/>
        <v>98.7000849617672</v>
      </c>
    </row>
    <row r="41" spans="1:16" ht="31.5">
      <c r="A41" s="16" t="s">
        <v>9</v>
      </c>
      <c r="B41" s="8" t="s">
        <v>70</v>
      </c>
      <c r="C41" s="9" t="s">
        <v>71</v>
      </c>
      <c r="D41" s="43">
        <f>D42+D43+D44</f>
        <v>6142.320000000001</v>
      </c>
      <c r="E41" s="43">
        <f>SUM(E42:E44)</f>
        <v>10133</v>
      </c>
      <c r="F41" s="44">
        <f t="shared" si="0"/>
        <v>3990.6799999999994</v>
      </c>
      <c r="G41" s="45">
        <f t="shared" si="1"/>
        <v>164.97023925813045</v>
      </c>
      <c r="H41" s="43">
        <f>SUM(H42:H44)</f>
        <v>1912</v>
      </c>
      <c r="I41" s="43">
        <f aca="true" t="shared" si="20" ref="I41:J41">SUM(I42:I44)</f>
        <v>1912</v>
      </c>
      <c r="J41" s="43">
        <f t="shared" si="20"/>
        <v>1912</v>
      </c>
      <c r="K41" s="44">
        <f t="shared" si="10"/>
        <v>-8221</v>
      </c>
      <c r="L41" s="45">
        <f t="shared" si="11"/>
        <v>18.869041744794238</v>
      </c>
      <c r="M41" s="44">
        <f t="shared" si="5"/>
        <v>0</v>
      </c>
      <c r="N41" s="45">
        <f t="shared" si="6"/>
        <v>100</v>
      </c>
      <c r="O41" s="44">
        <f t="shared" si="7"/>
        <v>0</v>
      </c>
      <c r="P41" s="47">
        <f t="shared" si="8"/>
        <v>100</v>
      </c>
    </row>
    <row r="42" spans="1:16" ht="110.25">
      <c r="A42" s="16" t="s">
        <v>48</v>
      </c>
      <c r="B42" s="8" t="s">
        <v>72</v>
      </c>
      <c r="C42" s="13" t="s">
        <v>119</v>
      </c>
      <c r="D42" s="43">
        <v>5.02</v>
      </c>
      <c r="E42" s="43">
        <v>23</v>
      </c>
      <c r="F42" s="44">
        <f t="shared" si="0"/>
        <v>17.98</v>
      </c>
      <c r="G42" s="45">
        <f t="shared" si="1"/>
        <v>458.16733067729086</v>
      </c>
      <c r="H42" s="43"/>
      <c r="I42" s="43"/>
      <c r="J42" s="43"/>
      <c r="K42" s="44">
        <f t="shared" si="10"/>
        <v>-23</v>
      </c>
      <c r="L42" s="45">
        <f t="shared" si="11"/>
        <v>0</v>
      </c>
      <c r="M42" s="44">
        <f t="shared" si="5"/>
        <v>0</v>
      </c>
      <c r="N42" s="45" t="e">
        <f t="shared" si="6"/>
        <v>#DIV/0!</v>
      </c>
      <c r="O42" s="44">
        <f t="shared" si="7"/>
        <v>0</v>
      </c>
      <c r="P42" s="47" t="e">
        <f t="shared" si="8"/>
        <v>#DIV/0!</v>
      </c>
    </row>
    <row r="43" spans="1:16" ht="47.25">
      <c r="A43" s="16" t="s">
        <v>48</v>
      </c>
      <c r="B43" s="8" t="s">
        <v>73</v>
      </c>
      <c r="C43" s="9" t="s">
        <v>74</v>
      </c>
      <c r="D43" s="43">
        <v>6137.3</v>
      </c>
      <c r="E43" s="43">
        <v>7500</v>
      </c>
      <c r="F43" s="44">
        <f t="shared" si="0"/>
        <v>1362.6999999999998</v>
      </c>
      <c r="G43" s="45">
        <f t="shared" si="1"/>
        <v>122.20357486190996</v>
      </c>
      <c r="H43" s="44">
        <v>1912</v>
      </c>
      <c r="I43" s="44">
        <v>1912</v>
      </c>
      <c r="J43" s="43">
        <v>1912</v>
      </c>
      <c r="K43" s="44">
        <f t="shared" si="10"/>
        <v>-5588</v>
      </c>
      <c r="L43" s="45">
        <f t="shared" si="11"/>
        <v>25.493333333333336</v>
      </c>
      <c r="M43" s="44">
        <f t="shared" si="5"/>
        <v>0</v>
      </c>
      <c r="N43" s="45">
        <f t="shared" si="6"/>
        <v>100</v>
      </c>
      <c r="O43" s="44">
        <f t="shared" si="7"/>
        <v>0</v>
      </c>
      <c r="P43" s="47">
        <f t="shared" si="8"/>
        <v>100</v>
      </c>
    </row>
    <row r="44" spans="1:16" ht="63">
      <c r="A44" s="16" t="s">
        <v>131</v>
      </c>
      <c r="B44" s="8" t="s">
        <v>132</v>
      </c>
      <c r="C44" s="9" t="s">
        <v>133</v>
      </c>
      <c r="D44" s="44">
        <v>0</v>
      </c>
      <c r="E44" s="44">
        <v>2610</v>
      </c>
      <c r="F44" s="44">
        <f t="shared" si="0"/>
        <v>2610</v>
      </c>
      <c r="G44" s="45" t="e">
        <f t="shared" si="1"/>
        <v>#DIV/0!</v>
      </c>
      <c r="H44" s="44">
        <v>0</v>
      </c>
      <c r="I44" s="44">
        <v>0</v>
      </c>
      <c r="J44" s="44">
        <v>0</v>
      </c>
      <c r="K44" s="44">
        <f t="shared" si="10"/>
        <v>-2610</v>
      </c>
      <c r="L44" s="45">
        <f t="shared" si="11"/>
        <v>0</v>
      </c>
      <c r="M44" s="44">
        <f t="shared" si="5"/>
        <v>0</v>
      </c>
      <c r="N44" s="45" t="e">
        <f t="shared" si="6"/>
        <v>#DIV/0!</v>
      </c>
      <c r="O44" s="44">
        <f t="shared" si="7"/>
        <v>0</v>
      </c>
      <c r="P44" s="47" t="e">
        <f t="shared" si="8"/>
        <v>#DIV/0!</v>
      </c>
    </row>
    <row r="45" spans="1:16" ht="15">
      <c r="A45" s="16" t="s">
        <v>9</v>
      </c>
      <c r="B45" s="8" t="s">
        <v>75</v>
      </c>
      <c r="C45" s="9" t="s">
        <v>76</v>
      </c>
      <c r="D45" s="44">
        <f>D46+D47</f>
        <v>98.65</v>
      </c>
      <c r="E45" s="44">
        <f>E46+E47</f>
        <v>272</v>
      </c>
      <c r="F45" s="44">
        <f>F46+F47</f>
        <v>173.35</v>
      </c>
      <c r="G45" s="45">
        <f t="shared" si="1"/>
        <v>275.72225038013175</v>
      </c>
      <c r="H45" s="44">
        <f aca="true" t="shared" si="21" ref="H45:J45">H46+H47</f>
        <v>95.6</v>
      </c>
      <c r="I45" s="44">
        <f t="shared" si="21"/>
        <v>95.6</v>
      </c>
      <c r="J45" s="44">
        <f t="shared" si="21"/>
        <v>95.6</v>
      </c>
      <c r="K45" s="44">
        <f t="shared" si="10"/>
        <v>-176.4</v>
      </c>
      <c r="L45" s="45">
        <f t="shared" si="11"/>
        <v>35.147058823529406</v>
      </c>
      <c r="M45" s="44">
        <f t="shared" si="5"/>
        <v>0</v>
      </c>
      <c r="N45" s="45">
        <f t="shared" si="6"/>
        <v>100</v>
      </c>
      <c r="O45" s="44">
        <f t="shared" si="7"/>
        <v>0</v>
      </c>
      <c r="P45" s="47">
        <f t="shared" si="8"/>
        <v>100</v>
      </c>
    </row>
    <row r="46" spans="1:16" ht="47.25">
      <c r="A46" s="17">
        <v>905</v>
      </c>
      <c r="B46" s="8" t="s">
        <v>77</v>
      </c>
      <c r="C46" s="9" t="s">
        <v>78</v>
      </c>
      <c r="D46" s="44">
        <v>5.25</v>
      </c>
      <c r="E46" s="44">
        <v>176</v>
      </c>
      <c r="F46" s="44">
        <f t="shared" si="0"/>
        <v>170.75</v>
      </c>
      <c r="G46" s="45">
        <f t="shared" si="1"/>
        <v>3352.3809523809527</v>
      </c>
      <c r="H46" s="44">
        <v>0</v>
      </c>
      <c r="I46" s="44">
        <v>0</v>
      </c>
      <c r="J46" s="44">
        <v>0</v>
      </c>
      <c r="K46" s="44">
        <f t="shared" si="10"/>
        <v>-176</v>
      </c>
      <c r="L46" s="45">
        <f t="shared" si="11"/>
        <v>0</v>
      </c>
      <c r="M46" s="44">
        <f t="shared" si="5"/>
        <v>0</v>
      </c>
      <c r="N46" s="45" t="e">
        <f t="shared" si="6"/>
        <v>#DIV/0!</v>
      </c>
      <c r="O46" s="44">
        <f t="shared" si="7"/>
        <v>0</v>
      </c>
      <c r="P46" s="47" t="e">
        <f t="shared" si="8"/>
        <v>#DIV/0!</v>
      </c>
    </row>
    <row r="47" spans="1:16" ht="94.5">
      <c r="A47" s="17">
        <v>919</v>
      </c>
      <c r="B47" s="8" t="s">
        <v>121</v>
      </c>
      <c r="C47" s="9" t="s">
        <v>120</v>
      </c>
      <c r="D47" s="43">
        <v>93.4</v>
      </c>
      <c r="E47" s="43">
        <v>96</v>
      </c>
      <c r="F47" s="44">
        <f t="shared" si="0"/>
        <v>2.5999999999999943</v>
      </c>
      <c r="G47" s="45">
        <f t="shared" si="1"/>
        <v>102.78372591006423</v>
      </c>
      <c r="H47" s="43">
        <v>95.6</v>
      </c>
      <c r="I47" s="43">
        <v>95.6</v>
      </c>
      <c r="J47" s="43">
        <v>95.6</v>
      </c>
      <c r="K47" s="44">
        <f t="shared" si="10"/>
        <v>-0.4000000000000057</v>
      </c>
      <c r="L47" s="45">
        <f t="shared" si="11"/>
        <v>99.58333333333333</v>
      </c>
      <c r="M47" s="44">
        <f t="shared" si="5"/>
        <v>0</v>
      </c>
      <c r="N47" s="45">
        <f t="shared" si="6"/>
        <v>100</v>
      </c>
      <c r="O47" s="44">
        <f t="shared" si="7"/>
        <v>0</v>
      </c>
      <c r="P47" s="47">
        <f t="shared" si="8"/>
        <v>100</v>
      </c>
    </row>
    <row r="48" spans="1:16" ht="15">
      <c r="A48" s="16" t="s">
        <v>9</v>
      </c>
      <c r="B48" s="8" t="s">
        <v>109</v>
      </c>
      <c r="C48" s="9" t="s">
        <v>79</v>
      </c>
      <c r="D48" s="43">
        <f>D49+D50+D51+D52+D53+D54</f>
        <v>285944.36000000004</v>
      </c>
      <c r="E48" s="43">
        <f>E49+E50+E51+E52+E53+E54</f>
        <v>285386.5</v>
      </c>
      <c r="F48" s="44">
        <f t="shared" si="0"/>
        <v>-557.8600000000442</v>
      </c>
      <c r="G48" s="45">
        <f t="shared" si="1"/>
        <v>99.80490610131284</v>
      </c>
      <c r="H48" s="43">
        <f>H49+H50+H51+H52+H53+H54</f>
        <v>286317.7</v>
      </c>
      <c r="I48" s="43">
        <f aca="true" t="shared" si="22" ref="I48:J48">I49+I50+I51+I52+I53+I54</f>
        <v>287436.7</v>
      </c>
      <c r="J48" s="43">
        <f t="shared" si="22"/>
        <v>292255.7</v>
      </c>
      <c r="K48" s="44">
        <f t="shared" si="10"/>
        <v>931.2000000000116</v>
      </c>
      <c r="L48" s="45">
        <f t="shared" si="11"/>
        <v>100.32629434118292</v>
      </c>
      <c r="M48" s="44">
        <f t="shared" si="5"/>
        <v>1119</v>
      </c>
      <c r="N48" s="45">
        <f t="shared" si="6"/>
        <v>100.39082459799027</v>
      </c>
      <c r="O48" s="44">
        <f t="shared" si="7"/>
        <v>4819</v>
      </c>
      <c r="P48" s="47">
        <f t="shared" si="8"/>
        <v>101.67654304408589</v>
      </c>
    </row>
    <row r="49" spans="1:16" ht="63">
      <c r="A49" s="16" t="s">
        <v>9</v>
      </c>
      <c r="B49" s="8" t="s">
        <v>122</v>
      </c>
      <c r="C49" s="9" t="s">
        <v>123</v>
      </c>
      <c r="D49" s="43">
        <v>270095.83</v>
      </c>
      <c r="E49" s="43">
        <v>237883</v>
      </c>
      <c r="F49" s="44">
        <f t="shared" si="0"/>
        <v>-32212.830000000016</v>
      </c>
      <c r="G49" s="45">
        <f t="shared" si="1"/>
        <v>88.07355522667639</v>
      </c>
      <c r="H49" s="43">
        <v>241467.2</v>
      </c>
      <c r="I49" s="43">
        <v>246243.2</v>
      </c>
      <c r="J49" s="43">
        <v>250985.2</v>
      </c>
      <c r="K49" s="44">
        <f t="shared" si="10"/>
        <v>3584.2000000000116</v>
      </c>
      <c r="L49" s="45">
        <f t="shared" si="11"/>
        <v>101.50670707868994</v>
      </c>
      <c r="M49" s="44">
        <f t="shared" si="5"/>
        <v>4776</v>
      </c>
      <c r="N49" s="45">
        <f t="shared" si="6"/>
        <v>101.97790838672913</v>
      </c>
      <c r="O49" s="44">
        <f t="shared" si="7"/>
        <v>4742</v>
      </c>
      <c r="P49" s="47">
        <f t="shared" si="8"/>
        <v>101.92573845694012</v>
      </c>
    </row>
    <row r="50" spans="1:16" ht="93.75">
      <c r="A50" s="16"/>
      <c r="B50" s="8" t="s">
        <v>147</v>
      </c>
      <c r="C50" s="32" t="s">
        <v>146</v>
      </c>
      <c r="D50" s="43">
        <v>10.5</v>
      </c>
      <c r="E50" s="43">
        <v>0</v>
      </c>
      <c r="F50" s="44">
        <f t="shared" si="0"/>
        <v>-10.5</v>
      </c>
      <c r="G50" s="45">
        <f t="shared" si="1"/>
        <v>0</v>
      </c>
      <c r="H50" s="43">
        <v>0</v>
      </c>
      <c r="I50" s="43">
        <v>0</v>
      </c>
      <c r="J50" s="43">
        <v>0</v>
      </c>
      <c r="K50" s="44">
        <f t="shared" si="10"/>
        <v>0</v>
      </c>
      <c r="L50" s="45" t="e">
        <f t="shared" si="11"/>
        <v>#DIV/0!</v>
      </c>
      <c r="M50" s="44">
        <f t="shared" si="5"/>
        <v>0</v>
      </c>
      <c r="N50" s="45" t="e">
        <f t="shared" si="6"/>
        <v>#DIV/0!</v>
      </c>
      <c r="O50" s="44">
        <f t="shared" si="7"/>
        <v>0</v>
      </c>
      <c r="P50" s="47" t="e">
        <f t="shared" si="8"/>
        <v>#DIV/0!</v>
      </c>
    </row>
    <row r="51" spans="1:16" ht="94.5">
      <c r="A51" s="16" t="s">
        <v>9</v>
      </c>
      <c r="B51" s="8" t="s">
        <v>124</v>
      </c>
      <c r="C51" s="9" t="s">
        <v>125</v>
      </c>
      <c r="D51" s="43">
        <v>10662.5</v>
      </c>
      <c r="E51" s="43">
        <v>10083.5</v>
      </c>
      <c r="F51" s="44">
        <f t="shared" si="0"/>
        <v>-579</v>
      </c>
      <c r="G51" s="45">
        <f t="shared" si="1"/>
        <v>94.56975381008206</v>
      </c>
      <c r="H51" s="43">
        <v>8448.5</v>
      </c>
      <c r="I51" s="43">
        <v>8671.5</v>
      </c>
      <c r="J51" s="43">
        <v>8748.5</v>
      </c>
      <c r="K51" s="44">
        <f t="shared" si="10"/>
        <v>-1635</v>
      </c>
      <c r="L51" s="45">
        <f t="shared" si="11"/>
        <v>83.78539197699212</v>
      </c>
      <c r="M51" s="44">
        <f t="shared" si="5"/>
        <v>223</v>
      </c>
      <c r="N51" s="45">
        <f t="shared" si="6"/>
        <v>102.63952180860507</v>
      </c>
      <c r="O51" s="44">
        <f t="shared" si="7"/>
        <v>77</v>
      </c>
      <c r="P51" s="47">
        <f t="shared" si="8"/>
        <v>100.88796632647177</v>
      </c>
    </row>
    <row r="52" spans="1:16" ht="47.25">
      <c r="A52" s="16" t="s">
        <v>9</v>
      </c>
      <c r="B52" s="8" t="s">
        <v>126</v>
      </c>
      <c r="C52" s="9" t="s">
        <v>127</v>
      </c>
      <c r="D52" s="44">
        <v>5175.27</v>
      </c>
      <c r="E52" s="44">
        <v>5419</v>
      </c>
      <c r="F52" s="44">
        <f t="shared" si="0"/>
        <v>243.72999999999956</v>
      </c>
      <c r="G52" s="45">
        <f t="shared" si="1"/>
        <v>104.70951274039808</v>
      </c>
      <c r="H52" s="44">
        <v>4401</v>
      </c>
      <c r="I52" s="44">
        <v>521</v>
      </c>
      <c r="J52" s="44">
        <v>521</v>
      </c>
      <c r="K52" s="44">
        <f t="shared" si="10"/>
        <v>-1018</v>
      </c>
      <c r="L52" s="45">
        <f t="shared" si="11"/>
        <v>81.21424617088023</v>
      </c>
      <c r="M52" s="44">
        <f t="shared" si="5"/>
        <v>-3880</v>
      </c>
      <c r="N52" s="45">
        <f t="shared" si="6"/>
        <v>11.838218586684844</v>
      </c>
      <c r="O52" s="44">
        <f t="shared" si="7"/>
        <v>0</v>
      </c>
      <c r="P52" s="47">
        <f t="shared" si="8"/>
        <v>100</v>
      </c>
    </row>
    <row r="53" spans="1:16" ht="31.5">
      <c r="A53" s="16" t="s">
        <v>129</v>
      </c>
      <c r="B53" s="8" t="s">
        <v>128</v>
      </c>
      <c r="C53" s="9" t="s">
        <v>130</v>
      </c>
      <c r="D53" s="44">
        <v>0.26</v>
      </c>
      <c r="E53" s="44">
        <v>1</v>
      </c>
      <c r="F53" s="44">
        <f t="shared" si="0"/>
        <v>0.74</v>
      </c>
      <c r="G53" s="45">
        <f t="shared" si="1"/>
        <v>384.6153846153846</v>
      </c>
      <c r="H53" s="44">
        <v>1</v>
      </c>
      <c r="I53" s="44">
        <v>1</v>
      </c>
      <c r="J53" s="44">
        <v>1</v>
      </c>
      <c r="K53" s="44">
        <f t="shared" si="10"/>
        <v>0</v>
      </c>
      <c r="L53" s="45">
        <f t="shared" si="11"/>
        <v>100</v>
      </c>
      <c r="M53" s="44">
        <f t="shared" si="5"/>
        <v>0</v>
      </c>
      <c r="N53" s="45">
        <f t="shared" si="6"/>
        <v>100</v>
      </c>
      <c r="O53" s="44">
        <f t="shared" si="7"/>
        <v>0</v>
      </c>
      <c r="P53" s="47">
        <f t="shared" si="8"/>
        <v>100</v>
      </c>
    </row>
    <row r="54" spans="1:16" ht="141.75">
      <c r="A54" s="16"/>
      <c r="B54" s="8" t="s">
        <v>163</v>
      </c>
      <c r="C54" s="52" t="s">
        <v>164</v>
      </c>
      <c r="D54" s="44">
        <v>0</v>
      </c>
      <c r="E54" s="44">
        <v>32000</v>
      </c>
      <c r="F54" s="44">
        <f t="shared" si="0"/>
        <v>32000</v>
      </c>
      <c r="G54" s="45" t="e">
        <f t="shared" si="1"/>
        <v>#DIV/0!</v>
      </c>
      <c r="H54" s="44">
        <v>32000</v>
      </c>
      <c r="I54" s="44">
        <v>32000</v>
      </c>
      <c r="J54" s="44">
        <v>32000</v>
      </c>
      <c r="K54" s="44">
        <f t="shared" si="10"/>
        <v>0</v>
      </c>
      <c r="L54" s="45">
        <f t="shared" si="11"/>
        <v>100</v>
      </c>
      <c r="M54" s="44">
        <f t="shared" si="5"/>
        <v>0</v>
      </c>
      <c r="N54" s="45">
        <f t="shared" si="6"/>
        <v>100</v>
      </c>
      <c r="O54" s="44">
        <f t="shared" si="7"/>
        <v>0</v>
      </c>
      <c r="P54" s="47">
        <f t="shared" si="8"/>
        <v>100</v>
      </c>
    </row>
    <row r="55" spans="1:16" ht="15">
      <c r="A55" s="16" t="s">
        <v>9</v>
      </c>
      <c r="B55" s="8" t="s">
        <v>80</v>
      </c>
      <c r="C55" s="9" t="s">
        <v>81</v>
      </c>
      <c r="D55" s="44">
        <f>D56+D57</f>
        <v>2037.16</v>
      </c>
      <c r="E55" s="44">
        <f>SUM(E56:E57)</f>
        <v>78</v>
      </c>
      <c r="F55" s="44">
        <f t="shared" si="0"/>
        <v>-1959.16</v>
      </c>
      <c r="G55" s="45">
        <f t="shared" si="1"/>
        <v>3.8288597851911486</v>
      </c>
      <c r="H55" s="44">
        <v>0</v>
      </c>
      <c r="I55" s="44">
        <v>0</v>
      </c>
      <c r="J55" s="44">
        <v>0</v>
      </c>
      <c r="K55" s="44">
        <f t="shared" si="10"/>
        <v>-78</v>
      </c>
      <c r="L55" s="45">
        <f t="shared" si="11"/>
        <v>0</v>
      </c>
      <c r="M55" s="44">
        <f t="shared" si="5"/>
        <v>0</v>
      </c>
      <c r="N55" s="45"/>
      <c r="O55" s="44">
        <f t="shared" si="7"/>
        <v>0</v>
      </c>
      <c r="P55" s="47"/>
    </row>
    <row r="56" spans="1:16" ht="15">
      <c r="A56" s="16" t="s">
        <v>9</v>
      </c>
      <c r="B56" s="8" t="s">
        <v>82</v>
      </c>
      <c r="C56" s="9" t="s">
        <v>83</v>
      </c>
      <c r="D56" s="44">
        <v>1249.38</v>
      </c>
      <c r="E56" s="44">
        <v>0</v>
      </c>
      <c r="F56" s="44">
        <f t="shared" si="0"/>
        <v>-1249.38</v>
      </c>
      <c r="G56" s="45">
        <f t="shared" si="1"/>
        <v>0</v>
      </c>
      <c r="H56" s="44">
        <v>0</v>
      </c>
      <c r="I56" s="44">
        <v>0</v>
      </c>
      <c r="J56" s="44">
        <v>0</v>
      </c>
      <c r="K56" s="44">
        <f t="shared" si="10"/>
        <v>0</v>
      </c>
      <c r="L56" s="45"/>
      <c r="M56" s="44">
        <f t="shared" si="5"/>
        <v>0</v>
      </c>
      <c r="N56" s="45"/>
      <c r="O56" s="44">
        <f t="shared" si="7"/>
        <v>0</v>
      </c>
      <c r="P56" s="47"/>
    </row>
    <row r="57" spans="1:16" ht="15">
      <c r="A57" s="16" t="s">
        <v>9</v>
      </c>
      <c r="B57" s="8" t="s">
        <v>84</v>
      </c>
      <c r="C57" s="9" t="s">
        <v>85</v>
      </c>
      <c r="D57" s="43">
        <v>787.78</v>
      </c>
      <c r="E57" s="43">
        <v>78</v>
      </c>
      <c r="F57" s="44">
        <f t="shared" si="0"/>
        <v>-709.78</v>
      </c>
      <c r="G57" s="45" t="s">
        <v>136</v>
      </c>
      <c r="H57" s="43">
        <v>0</v>
      </c>
      <c r="I57" s="43">
        <v>0</v>
      </c>
      <c r="J57" s="43">
        <v>0</v>
      </c>
      <c r="K57" s="44">
        <f t="shared" si="10"/>
        <v>-78</v>
      </c>
      <c r="L57" s="45">
        <f t="shared" si="11"/>
        <v>0</v>
      </c>
      <c r="M57" s="44">
        <f t="shared" si="5"/>
        <v>0</v>
      </c>
      <c r="N57" s="45"/>
      <c r="O57" s="44">
        <f t="shared" si="7"/>
        <v>0</v>
      </c>
      <c r="P57" s="47"/>
    </row>
    <row r="58" spans="1:16" ht="47.25">
      <c r="A58" s="11" t="s">
        <v>90</v>
      </c>
      <c r="B58" s="8" t="s">
        <v>107</v>
      </c>
      <c r="C58" s="9" t="s">
        <v>108</v>
      </c>
      <c r="D58" s="43">
        <v>126.1</v>
      </c>
      <c r="E58" s="43">
        <v>0</v>
      </c>
      <c r="F58" s="44">
        <f aca="true" t="shared" si="23" ref="F58">E58-D58</f>
        <v>-126.1</v>
      </c>
      <c r="G58" s="45">
        <f aca="true" t="shared" si="24" ref="G58">E58/D58*100</f>
        <v>0</v>
      </c>
      <c r="H58" s="43">
        <v>0</v>
      </c>
      <c r="I58" s="43">
        <v>0</v>
      </c>
      <c r="J58" s="43">
        <v>0</v>
      </c>
      <c r="K58" s="44">
        <f aca="true" t="shared" si="25" ref="K58">H58-E58</f>
        <v>0</v>
      </c>
      <c r="L58" s="45" t="e">
        <f aca="true" t="shared" si="26" ref="L58">H58/E58*100</f>
        <v>#DIV/0!</v>
      </c>
      <c r="M58" s="44">
        <f aca="true" t="shared" si="27" ref="M58">I58-H58</f>
        <v>0</v>
      </c>
      <c r="N58" s="45" t="e">
        <f aca="true" t="shared" si="28" ref="N58">I58/H58*100</f>
        <v>#DIV/0!</v>
      </c>
      <c r="O58" s="44">
        <f aca="true" t="shared" si="29" ref="O58">J58-I58</f>
        <v>0</v>
      </c>
      <c r="P58" s="47" t="e">
        <f aca="true" t="shared" si="30" ref="P58">J58/I58*100</f>
        <v>#DIV/0!</v>
      </c>
    </row>
    <row r="59" spans="1:16" s="25" customFormat="1" ht="15">
      <c r="A59" s="40" t="s">
        <v>9</v>
      </c>
      <c r="B59" s="38" t="s">
        <v>86</v>
      </c>
      <c r="C59" s="38" t="s">
        <v>87</v>
      </c>
      <c r="D59" s="55">
        <f>D60+D70+D72+D74+D75+D71</f>
        <v>22928168.500000004</v>
      </c>
      <c r="E59" s="55">
        <f>E60+E70+E72+E74+E75+E71</f>
        <v>23052928.599999998</v>
      </c>
      <c r="F59" s="55">
        <f>E59-D59</f>
        <v>124760.09999999404</v>
      </c>
      <c r="G59" s="46">
        <f>E59/D59*100</f>
        <v>100.54413460892</v>
      </c>
      <c r="H59" s="55">
        <f>H60+H70+H72+H74+H75+H71</f>
        <v>17037663.3</v>
      </c>
      <c r="I59" s="55">
        <f>I60+I70+I72+I74+I75+I71</f>
        <v>12000286.9</v>
      </c>
      <c r="J59" s="55">
        <f>J60+J70+J72+J74+J75+J71</f>
        <v>12608511.2</v>
      </c>
      <c r="K59" s="49">
        <f>H59-E59</f>
        <v>-6015265.299999997</v>
      </c>
      <c r="L59" s="50">
        <f>H59/E59*100</f>
        <v>73.90671960004249</v>
      </c>
      <c r="M59" s="49">
        <f>I59-H59</f>
        <v>-5037376.4</v>
      </c>
      <c r="N59" s="50">
        <f>I59/H59*100</f>
        <v>70.43387751417767</v>
      </c>
      <c r="O59" s="49">
        <f>J59-I59</f>
        <v>608224.2999999989</v>
      </c>
      <c r="P59" s="50">
        <f>J59/I59*100</f>
        <v>105.06841465598626</v>
      </c>
    </row>
    <row r="60" spans="1:16" s="25" customFormat="1" ht="63">
      <c r="A60" s="24" t="s">
        <v>9</v>
      </c>
      <c r="B60" s="15" t="s">
        <v>88</v>
      </c>
      <c r="C60" s="15" t="s">
        <v>89</v>
      </c>
      <c r="D60" s="53">
        <f>D61+D67+D68+D69</f>
        <v>22490737.2</v>
      </c>
      <c r="E60" s="53">
        <f>E61+E67+E68+E69</f>
        <v>22947133</v>
      </c>
      <c r="F60" s="56">
        <f aca="true" t="shared" si="31" ref="F60:G76">E60-D60</f>
        <v>456395.80000000075</v>
      </c>
      <c r="G60" s="47">
        <f aca="true" t="shared" si="32" ref="G60:G76">E60/D60*100</f>
        <v>102.02926118402202</v>
      </c>
      <c r="H60" s="53">
        <f>H61+H67+H68+H69</f>
        <v>17020696</v>
      </c>
      <c r="I60" s="53">
        <f>I61+I67+I68+I69</f>
        <v>11993236.9</v>
      </c>
      <c r="J60" s="53">
        <f>J61+J67+J68+J69</f>
        <v>12601461.2</v>
      </c>
      <c r="K60" s="44">
        <f aca="true" t="shared" si="33" ref="K60:K76">H60-E60</f>
        <v>-5926437</v>
      </c>
      <c r="L60" s="45">
        <f aca="true" t="shared" si="34" ref="L60:L76">H60/E60*100</f>
        <v>74.1735187572234</v>
      </c>
      <c r="M60" s="44">
        <f aca="true" t="shared" si="35" ref="M60:M76">I60-H60</f>
        <v>-5027459.1</v>
      </c>
      <c r="N60" s="45">
        <f aca="true" t="shared" si="36" ref="N60:N76">I60/H60*100</f>
        <v>70.46267026918288</v>
      </c>
      <c r="O60" s="44">
        <f aca="true" t="shared" si="37" ref="O60:O76">J60-I60</f>
        <v>608224.2999999989</v>
      </c>
      <c r="P60" s="45">
        <f aca="true" t="shared" si="38" ref="P60:P76">J60/I60*100</f>
        <v>105.0713940287463</v>
      </c>
    </row>
    <row r="61" spans="1:16" s="25" customFormat="1" ht="31.5">
      <c r="A61" s="14" t="s">
        <v>9</v>
      </c>
      <c r="B61" s="15" t="s">
        <v>91</v>
      </c>
      <c r="C61" s="15" t="s">
        <v>92</v>
      </c>
      <c r="D61" s="53">
        <f>SUM(D62:D66)</f>
        <v>10843501.3</v>
      </c>
      <c r="E61" s="53">
        <f>SUM(E62:E66)</f>
        <v>12247118.3</v>
      </c>
      <c r="F61" s="56">
        <f t="shared" si="31"/>
        <v>1403617</v>
      </c>
      <c r="G61" s="47">
        <f t="shared" si="32"/>
        <v>112.94431531999724</v>
      </c>
      <c r="H61" s="53">
        <f>SUM(H62:H65)</f>
        <v>11899776.9</v>
      </c>
      <c r="I61" s="53">
        <f>SUM(I62:I65)</f>
        <v>9087983.8</v>
      </c>
      <c r="J61" s="53">
        <f>SUM(J62:J65)</f>
        <v>9087983.8</v>
      </c>
      <c r="K61" s="44">
        <f aca="true" t="shared" si="39" ref="K61:K75">H61-E61</f>
        <v>-347341.4000000004</v>
      </c>
      <c r="L61" s="45">
        <f aca="true" t="shared" si="40" ref="L61:L75">H61/E61*100</f>
        <v>97.16389283183456</v>
      </c>
      <c r="M61" s="44">
        <f aca="true" t="shared" si="41" ref="M61:M75">I61-H61</f>
        <v>-2811793.0999999996</v>
      </c>
      <c r="N61" s="45">
        <f aca="true" t="shared" si="42" ref="N61:N73">I61/H61*100</f>
        <v>76.37104356132929</v>
      </c>
      <c r="O61" s="44">
        <f aca="true" t="shared" si="43" ref="O61:O75">J61-I61</f>
        <v>0</v>
      </c>
      <c r="P61" s="45">
        <f aca="true" t="shared" si="44" ref="P61:P73">J61/I61*100</f>
        <v>100</v>
      </c>
    </row>
    <row r="62" spans="1:16" s="25" customFormat="1" ht="31.5">
      <c r="A62" s="14" t="s">
        <v>90</v>
      </c>
      <c r="B62" s="15" t="s">
        <v>110</v>
      </c>
      <c r="C62" s="15" t="s">
        <v>111</v>
      </c>
      <c r="D62" s="53">
        <v>10312438.3</v>
      </c>
      <c r="E62" s="53">
        <v>11289420.9</v>
      </c>
      <c r="F62" s="56">
        <f t="shared" si="31"/>
        <v>976982.5999999996</v>
      </c>
      <c r="G62" s="47">
        <f t="shared" si="32"/>
        <v>109.47382734886277</v>
      </c>
      <c r="H62" s="57">
        <v>11289420.9</v>
      </c>
      <c r="I62" s="57">
        <v>9087983.8</v>
      </c>
      <c r="J62" s="57">
        <v>9087983.8</v>
      </c>
      <c r="K62" s="44">
        <f t="shared" si="39"/>
        <v>0</v>
      </c>
      <c r="L62" s="45">
        <f t="shared" si="40"/>
        <v>100</v>
      </c>
      <c r="M62" s="44">
        <f t="shared" si="41"/>
        <v>-2201437.0999999996</v>
      </c>
      <c r="N62" s="45">
        <f t="shared" si="42"/>
        <v>80.49999978298267</v>
      </c>
      <c r="O62" s="44">
        <f t="shared" si="43"/>
        <v>0</v>
      </c>
      <c r="P62" s="45">
        <f t="shared" si="44"/>
        <v>100</v>
      </c>
    </row>
    <row r="63" spans="1:16" s="25" customFormat="1" ht="31.5">
      <c r="A63" s="14" t="s">
        <v>90</v>
      </c>
      <c r="B63" s="15" t="s">
        <v>137</v>
      </c>
      <c r="C63" s="15" t="s">
        <v>139</v>
      </c>
      <c r="D63" s="53">
        <v>0</v>
      </c>
      <c r="E63" s="53">
        <v>265268</v>
      </c>
      <c r="F63" s="56">
        <f t="shared" si="31"/>
        <v>265268</v>
      </c>
      <c r="G63" s="53">
        <v>0</v>
      </c>
      <c r="H63" s="53">
        <v>0</v>
      </c>
      <c r="I63" s="53">
        <v>0</v>
      </c>
      <c r="J63" s="53">
        <v>0</v>
      </c>
      <c r="K63" s="44">
        <f t="shared" si="39"/>
        <v>-265268</v>
      </c>
      <c r="L63" s="45">
        <f t="shared" si="40"/>
        <v>0</v>
      </c>
      <c r="M63" s="44">
        <f t="shared" si="41"/>
        <v>0</v>
      </c>
      <c r="N63" s="56">
        <f aca="true" t="shared" si="45" ref="N63">M63-L63</f>
        <v>0</v>
      </c>
      <c r="O63" s="44">
        <f t="shared" si="43"/>
        <v>0</v>
      </c>
      <c r="P63" s="56">
        <f aca="true" t="shared" si="46" ref="P63:P66">O63-N63</f>
        <v>0</v>
      </c>
    </row>
    <row r="64" spans="1:16" s="25" customFormat="1" ht="47.25">
      <c r="A64" s="14" t="s">
        <v>90</v>
      </c>
      <c r="B64" s="15" t="s">
        <v>138</v>
      </c>
      <c r="C64" s="15" t="s">
        <v>112</v>
      </c>
      <c r="D64" s="56">
        <v>531063</v>
      </c>
      <c r="E64" s="56">
        <v>610356</v>
      </c>
      <c r="F64" s="56">
        <f t="shared" si="31"/>
        <v>79293</v>
      </c>
      <c r="G64" s="47">
        <f t="shared" si="32"/>
        <v>114.93099688737493</v>
      </c>
      <c r="H64" s="56">
        <v>610356</v>
      </c>
      <c r="I64" s="53">
        <v>0</v>
      </c>
      <c r="J64" s="53">
        <v>0</v>
      </c>
      <c r="K64" s="44">
        <f t="shared" si="39"/>
        <v>0</v>
      </c>
      <c r="L64" s="45">
        <f t="shared" si="40"/>
        <v>100</v>
      </c>
      <c r="M64" s="44">
        <f t="shared" si="41"/>
        <v>-610356</v>
      </c>
      <c r="N64" s="45">
        <f t="shared" si="42"/>
        <v>0</v>
      </c>
      <c r="O64" s="44">
        <f t="shared" si="43"/>
        <v>0</v>
      </c>
      <c r="P64" s="56">
        <f t="shared" si="46"/>
        <v>0</v>
      </c>
    </row>
    <row r="65" spans="1:16" s="25" customFormat="1" ht="63">
      <c r="A65" s="14" t="s">
        <v>90</v>
      </c>
      <c r="B65" s="34" t="s">
        <v>140</v>
      </c>
      <c r="C65" s="15" t="s">
        <v>141</v>
      </c>
      <c r="D65" s="56">
        <v>0</v>
      </c>
      <c r="E65" s="56">
        <v>82073.4</v>
      </c>
      <c r="F65" s="56">
        <f t="shared" si="31"/>
        <v>82073.4</v>
      </c>
      <c r="G65" s="56">
        <f t="shared" si="31"/>
        <v>0</v>
      </c>
      <c r="H65" s="53">
        <v>0</v>
      </c>
      <c r="I65" s="53">
        <v>0</v>
      </c>
      <c r="J65" s="53">
        <v>0</v>
      </c>
      <c r="K65" s="44">
        <f t="shared" si="39"/>
        <v>-82073.4</v>
      </c>
      <c r="L65" s="45">
        <f t="shared" si="40"/>
        <v>0</v>
      </c>
      <c r="M65" s="44">
        <f t="shared" si="41"/>
        <v>0</v>
      </c>
      <c r="N65" s="56">
        <f aca="true" t="shared" si="47" ref="N65:N66">M65-L65</f>
        <v>0</v>
      </c>
      <c r="O65" s="44">
        <f t="shared" si="43"/>
        <v>0</v>
      </c>
      <c r="P65" s="56">
        <f t="shared" si="46"/>
        <v>0</v>
      </c>
    </row>
    <row r="66" spans="1:16" s="25" customFormat="1" ht="78.75">
      <c r="A66" s="14" t="s">
        <v>90</v>
      </c>
      <c r="B66" s="34" t="s">
        <v>150</v>
      </c>
      <c r="C66" s="15" t="s">
        <v>149</v>
      </c>
      <c r="D66" s="56">
        <v>0</v>
      </c>
      <c r="E66" s="56">
        <v>0</v>
      </c>
      <c r="F66" s="56">
        <f t="shared" si="31"/>
        <v>0</v>
      </c>
      <c r="G66" s="56">
        <f t="shared" si="31"/>
        <v>0</v>
      </c>
      <c r="H66" s="53">
        <v>0</v>
      </c>
      <c r="I66" s="53">
        <v>0</v>
      </c>
      <c r="J66" s="53">
        <v>0</v>
      </c>
      <c r="K66" s="44">
        <f t="shared" si="39"/>
        <v>0</v>
      </c>
      <c r="L66" s="56">
        <f aca="true" t="shared" si="48" ref="L66">K66-J66</f>
        <v>0</v>
      </c>
      <c r="M66" s="44">
        <f t="shared" si="41"/>
        <v>0</v>
      </c>
      <c r="N66" s="56">
        <f t="shared" si="47"/>
        <v>0</v>
      </c>
      <c r="O66" s="44">
        <f t="shared" si="43"/>
        <v>0</v>
      </c>
      <c r="P66" s="56">
        <f t="shared" si="46"/>
        <v>0</v>
      </c>
    </row>
    <row r="67" spans="1:16" s="25" customFormat="1" ht="31.5">
      <c r="A67" s="14" t="s">
        <v>9</v>
      </c>
      <c r="B67" s="15" t="s">
        <v>93</v>
      </c>
      <c r="C67" s="15" t="s">
        <v>94</v>
      </c>
      <c r="D67" s="53">
        <v>7540763.5</v>
      </c>
      <c r="E67" s="53">
        <v>7152579.6</v>
      </c>
      <c r="F67" s="56">
        <f t="shared" si="31"/>
        <v>-388183.9000000004</v>
      </c>
      <c r="G67" s="47">
        <f t="shared" si="32"/>
        <v>94.85219368038793</v>
      </c>
      <c r="H67" s="53">
        <v>4206340.9</v>
      </c>
      <c r="I67" s="53">
        <v>2007140.6</v>
      </c>
      <c r="J67" s="53">
        <v>2598228.7</v>
      </c>
      <c r="K67" s="44">
        <f t="shared" si="39"/>
        <v>-2946238.6999999993</v>
      </c>
      <c r="L67" s="45">
        <f t="shared" si="40"/>
        <v>58.80872545619765</v>
      </c>
      <c r="M67" s="44">
        <f t="shared" si="41"/>
        <v>-2199200.3000000003</v>
      </c>
      <c r="N67" s="45">
        <f t="shared" si="42"/>
        <v>47.717021699311154</v>
      </c>
      <c r="O67" s="44">
        <f t="shared" si="43"/>
        <v>591088.1000000001</v>
      </c>
      <c r="P67" s="45">
        <f t="shared" si="44"/>
        <v>129.44926229881455</v>
      </c>
    </row>
    <row r="68" spans="1:16" s="25" customFormat="1" ht="31.5">
      <c r="A68" s="14" t="s">
        <v>9</v>
      </c>
      <c r="B68" s="15" t="s">
        <v>95</v>
      </c>
      <c r="C68" s="15" t="s">
        <v>96</v>
      </c>
      <c r="D68" s="53">
        <v>1237164</v>
      </c>
      <c r="E68" s="53">
        <v>1308791.1</v>
      </c>
      <c r="F68" s="56">
        <f t="shared" si="31"/>
        <v>71627.1000000001</v>
      </c>
      <c r="G68" s="47">
        <f t="shared" si="32"/>
        <v>105.78962045452343</v>
      </c>
      <c r="H68" s="53">
        <v>578924.4</v>
      </c>
      <c r="I68" s="53">
        <v>562098.8</v>
      </c>
      <c r="J68" s="53">
        <v>578996</v>
      </c>
      <c r="K68" s="44">
        <f t="shared" si="39"/>
        <v>-729866.7000000001</v>
      </c>
      <c r="L68" s="45">
        <f t="shared" si="40"/>
        <v>44.2335220647512</v>
      </c>
      <c r="M68" s="44">
        <f t="shared" si="41"/>
        <v>-16825.599999999977</v>
      </c>
      <c r="N68" s="45">
        <f t="shared" si="42"/>
        <v>97.09364469695872</v>
      </c>
      <c r="O68" s="44">
        <f t="shared" si="43"/>
        <v>16897.199999999953</v>
      </c>
      <c r="P68" s="45">
        <f t="shared" si="44"/>
        <v>103.00609074418945</v>
      </c>
    </row>
    <row r="69" spans="1:16" s="25" customFormat="1" ht="15">
      <c r="A69" s="14" t="s">
        <v>9</v>
      </c>
      <c r="B69" s="15" t="s">
        <v>97</v>
      </c>
      <c r="C69" s="15" t="s">
        <v>98</v>
      </c>
      <c r="D69" s="53">
        <v>2869308.4</v>
      </c>
      <c r="E69" s="53">
        <v>2238644</v>
      </c>
      <c r="F69" s="56">
        <f t="shared" si="31"/>
        <v>-630664.3999999999</v>
      </c>
      <c r="G69" s="47">
        <f t="shared" si="32"/>
        <v>78.02033409862808</v>
      </c>
      <c r="H69" s="53">
        <v>335653.8</v>
      </c>
      <c r="I69" s="53">
        <v>336013.7</v>
      </c>
      <c r="J69" s="53">
        <v>336252.7</v>
      </c>
      <c r="K69" s="44">
        <f t="shared" si="39"/>
        <v>-1902990.2</v>
      </c>
      <c r="L69" s="45">
        <f t="shared" si="40"/>
        <v>14.993621138510635</v>
      </c>
      <c r="M69" s="44">
        <f t="shared" si="41"/>
        <v>359.9000000000233</v>
      </c>
      <c r="N69" s="45">
        <f t="shared" si="42"/>
        <v>100.10722357381326</v>
      </c>
      <c r="O69" s="44">
        <f t="shared" si="43"/>
        <v>239</v>
      </c>
      <c r="P69" s="45">
        <f t="shared" si="44"/>
        <v>100.0711280522193</v>
      </c>
    </row>
    <row r="70" spans="1:16" s="25" customFormat="1" ht="63">
      <c r="A70" s="14" t="s">
        <v>9</v>
      </c>
      <c r="B70" s="15" t="s">
        <v>99</v>
      </c>
      <c r="C70" s="26" t="s">
        <v>100</v>
      </c>
      <c r="D70" s="53">
        <v>232288.8</v>
      </c>
      <c r="E70" s="53">
        <v>54816.4</v>
      </c>
      <c r="F70" s="56">
        <f t="shared" si="31"/>
        <v>-177472.4</v>
      </c>
      <c r="G70" s="47">
        <f t="shared" si="32"/>
        <v>23.598382702911206</v>
      </c>
      <c r="H70" s="53">
        <v>9917.3</v>
      </c>
      <c r="I70" s="53">
        <v>0</v>
      </c>
      <c r="J70" s="53">
        <v>0</v>
      </c>
      <c r="K70" s="44">
        <f t="shared" si="39"/>
        <v>-44899.100000000006</v>
      </c>
      <c r="L70" s="45">
        <f t="shared" si="40"/>
        <v>18.091848424923924</v>
      </c>
      <c r="M70" s="44">
        <f t="shared" si="41"/>
        <v>-9917.3</v>
      </c>
      <c r="N70" s="45">
        <f t="shared" si="42"/>
        <v>0</v>
      </c>
      <c r="O70" s="44">
        <f t="shared" si="43"/>
        <v>0</v>
      </c>
      <c r="P70" s="56">
        <f aca="true" t="shared" si="49" ref="P70:P71">O70-N70</f>
        <v>0</v>
      </c>
    </row>
    <row r="71" spans="1:16" s="25" customFormat="1" ht="31.5">
      <c r="A71" s="14" t="s">
        <v>9</v>
      </c>
      <c r="B71" s="15" t="s">
        <v>142</v>
      </c>
      <c r="C71" s="26" t="s">
        <v>143</v>
      </c>
      <c r="D71" s="53">
        <v>16747.1</v>
      </c>
      <c r="E71" s="53">
        <v>29909.2</v>
      </c>
      <c r="F71" s="56">
        <f t="shared" si="31"/>
        <v>13162.100000000002</v>
      </c>
      <c r="G71" s="47">
        <f t="shared" si="32"/>
        <v>178.5933086922512</v>
      </c>
      <c r="H71" s="53">
        <v>0</v>
      </c>
      <c r="I71" s="53">
        <v>0</v>
      </c>
      <c r="J71" s="53">
        <v>0</v>
      </c>
      <c r="K71" s="44">
        <f t="shared" si="39"/>
        <v>-29909.2</v>
      </c>
      <c r="L71" s="45">
        <f t="shared" si="40"/>
        <v>0</v>
      </c>
      <c r="M71" s="44">
        <f t="shared" si="41"/>
        <v>0</v>
      </c>
      <c r="N71" s="56">
        <f aca="true" t="shared" si="50" ref="N71">M71-L71</f>
        <v>0</v>
      </c>
      <c r="O71" s="44">
        <f t="shared" si="43"/>
        <v>0</v>
      </c>
      <c r="P71" s="56">
        <f t="shared" si="49"/>
        <v>0</v>
      </c>
    </row>
    <row r="72" spans="1:16" s="25" customFormat="1" ht="15">
      <c r="A72" s="14" t="s">
        <v>9</v>
      </c>
      <c r="B72" s="34" t="s">
        <v>101</v>
      </c>
      <c r="C72" s="15" t="s">
        <v>102</v>
      </c>
      <c r="D72" s="56">
        <f>D73</f>
        <v>5325</v>
      </c>
      <c r="E72" s="56">
        <f>E73</f>
        <v>7050</v>
      </c>
      <c r="F72" s="56">
        <f t="shared" si="31"/>
        <v>1725</v>
      </c>
      <c r="G72" s="47">
        <f t="shared" si="32"/>
        <v>132.3943661971831</v>
      </c>
      <c r="H72" s="56">
        <f>H73</f>
        <v>7050</v>
      </c>
      <c r="I72" s="56">
        <f aca="true" t="shared" si="51" ref="I72:J72">I73</f>
        <v>7050</v>
      </c>
      <c r="J72" s="56">
        <f t="shared" si="51"/>
        <v>7050</v>
      </c>
      <c r="K72" s="44">
        <f t="shared" si="39"/>
        <v>0</v>
      </c>
      <c r="L72" s="45">
        <f t="shared" si="40"/>
        <v>100</v>
      </c>
      <c r="M72" s="44">
        <f t="shared" si="41"/>
        <v>0</v>
      </c>
      <c r="N72" s="45">
        <f t="shared" si="42"/>
        <v>100</v>
      </c>
      <c r="O72" s="44">
        <f t="shared" si="43"/>
        <v>0</v>
      </c>
      <c r="P72" s="45">
        <f t="shared" si="44"/>
        <v>100</v>
      </c>
    </row>
    <row r="73" spans="1:16" s="25" customFormat="1" ht="47.25">
      <c r="A73" s="14" t="s">
        <v>9</v>
      </c>
      <c r="B73" s="34" t="s">
        <v>134</v>
      </c>
      <c r="C73" s="15" t="s">
        <v>135</v>
      </c>
      <c r="D73" s="56">
        <v>5325</v>
      </c>
      <c r="E73" s="56">
        <v>7050</v>
      </c>
      <c r="F73" s="56">
        <f t="shared" si="31"/>
        <v>1725</v>
      </c>
      <c r="G73" s="47">
        <f t="shared" si="32"/>
        <v>132.3943661971831</v>
      </c>
      <c r="H73" s="56">
        <v>7050</v>
      </c>
      <c r="I73" s="56">
        <v>7050</v>
      </c>
      <c r="J73" s="56">
        <v>7050</v>
      </c>
      <c r="K73" s="44">
        <f t="shared" si="39"/>
        <v>0</v>
      </c>
      <c r="L73" s="45">
        <f t="shared" si="40"/>
        <v>100</v>
      </c>
      <c r="M73" s="44">
        <f t="shared" si="41"/>
        <v>0</v>
      </c>
      <c r="N73" s="45">
        <f t="shared" si="42"/>
        <v>100</v>
      </c>
      <c r="O73" s="44">
        <f t="shared" si="43"/>
        <v>0</v>
      </c>
      <c r="P73" s="45">
        <f t="shared" si="44"/>
        <v>100</v>
      </c>
    </row>
    <row r="74" spans="1:16" s="25" customFormat="1" ht="94.5">
      <c r="A74" s="14" t="s">
        <v>9</v>
      </c>
      <c r="B74" s="34" t="s">
        <v>103</v>
      </c>
      <c r="C74" s="15" t="s">
        <v>148</v>
      </c>
      <c r="D74" s="56">
        <v>252301.1</v>
      </c>
      <c r="E74" s="56">
        <v>289474.4</v>
      </c>
      <c r="F74" s="56">
        <f t="shared" si="31"/>
        <v>37173.30000000002</v>
      </c>
      <c r="G74" s="47">
        <f t="shared" si="32"/>
        <v>114.73370508491641</v>
      </c>
      <c r="H74" s="53">
        <v>0</v>
      </c>
      <c r="I74" s="53">
        <v>0</v>
      </c>
      <c r="J74" s="53">
        <v>0</v>
      </c>
      <c r="K74" s="44">
        <f t="shared" si="39"/>
        <v>-289474.4</v>
      </c>
      <c r="L74" s="45">
        <f t="shared" si="40"/>
        <v>0</v>
      </c>
      <c r="M74" s="44">
        <f t="shared" si="41"/>
        <v>0</v>
      </c>
      <c r="N74" s="56">
        <f aca="true" t="shared" si="52" ref="N74:N75">M74-L74</f>
        <v>0</v>
      </c>
      <c r="O74" s="44">
        <f t="shared" si="43"/>
        <v>0</v>
      </c>
      <c r="P74" s="56">
        <f aca="true" t="shared" si="53" ref="P74:P75">O74-N74</f>
        <v>0</v>
      </c>
    </row>
    <row r="75" spans="1:16" s="25" customFormat="1" ht="78.75">
      <c r="A75" s="14" t="s">
        <v>9</v>
      </c>
      <c r="B75" s="34" t="s">
        <v>104</v>
      </c>
      <c r="C75" s="15" t="s">
        <v>105</v>
      </c>
      <c r="D75" s="56">
        <v>-69230.7</v>
      </c>
      <c r="E75" s="56">
        <v>-275454.4</v>
      </c>
      <c r="F75" s="56">
        <f t="shared" si="31"/>
        <v>-206223.7</v>
      </c>
      <c r="G75" s="47">
        <f t="shared" si="32"/>
        <v>397.8789756567535</v>
      </c>
      <c r="H75" s="53">
        <v>0</v>
      </c>
      <c r="I75" s="53">
        <v>0</v>
      </c>
      <c r="J75" s="53">
        <v>0</v>
      </c>
      <c r="K75" s="44">
        <f t="shared" si="39"/>
        <v>275454.4</v>
      </c>
      <c r="L75" s="45">
        <f t="shared" si="40"/>
        <v>0</v>
      </c>
      <c r="M75" s="44">
        <f t="shared" si="41"/>
        <v>0</v>
      </c>
      <c r="N75" s="56">
        <f t="shared" si="52"/>
        <v>0</v>
      </c>
      <c r="O75" s="44">
        <f t="shared" si="43"/>
        <v>0</v>
      </c>
      <c r="P75" s="56">
        <f t="shared" si="53"/>
        <v>0</v>
      </c>
    </row>
    <row r="76" spans="1:16" s="25" customFormat="1" ht="15">
      <c r="A76" s="33"/>
      <c r="B76" s="35"/>
      <c r="C76" s="38" t="s">
        <v>106</v>
      </c>
      <c r="D76" s="54">
        <f>D59+D6</f>
        <v>31726869.550000004</v>
      </c>
      <c r="E76" s="54">
        <f>E59+E6</f>
        <v>32475961.199999996</v>
      </c>
      <c r="F76" s="55">
        <f t="shared" si="31"/>
        <v>749091.6499999911</v>
      </c>
      <c r="G76" s="46">
        <f t="shared" si="32"/>
        <v>102.36106385730702</v>
      </c>
      <c r="H76" s="54">
        <f>H59+H6</f>
        <v>27352398.1</v>
      </c>
      <c r="I76" s="54">
        <f aca="true" t="shared" si="54" ref="I76:J76">I59+I6</f>
        <v>20983336.1</v>
      </c>
      <c r="J76" s="54">
        <f t="shared" si="54"/>
        <v>22137796.299999997</v>
      </c>
      <c r="K76" s="49">
        <f t="shared" si="33"/>
        <v>-5123563.099999994</v>
      </c>
      <c r="L76" s="50">
        <f t="shared" si="34"/>
        <v>84.2235213041208</v>
      </c>
      <c r="M76" s="49">
        <f t="shared" si="35"/>
        <v>-6369062</v>
      </c>
      <c r="N76" s="50">
        <f t="shared" si="36"/>
        <v>76.71479489032444</v>
      </c>
      <c r="O76" s="49">
        <f t="shared" si="37"/>
        <v>1154460.1999999955</v>
      </c>
      <c r="P76" s="50">
        <f t="shared" si="38"/>
        <v>105.50179530317867</v>
      </c>
    </row>
    <row r="77" spans="4:16" s="25" customFormat="1" ht="15">
      <c r="D77" s="27"/>
      <c r="E77" s="27"/>
      <c r="F77" s="28"/>
      <c r="G77" s="29"/>
      <c r="H77" s="27"/>
      <c r="I77" s="27"/>
      <c r="J77" s="27"/>
      <c r="K77" s="27"/>
      <c r="L77" s="30"/>
      <c r="M77" s="27"/>
      <c r="N77" s="30"/>
      <c r="O77" s="27"/>
      <c r="P77" s="30"/>
    </row>
    <row r="78" spans="4:16" s="25" customFormat="1" ht="15">
      <c r="D78" s="27"/>
      <c r="E78" s="27"/>
      <c r="F78" s="28"/>
      <c r="G78" s="29"/>
      <c r="H78" s="27"/>
      <c r="I78" s="27"/>
      <c r="J78" s="27"/>
      <c r="K78" s="27"/>
      <c r="L78" s="30"/>
      <c r="M78" s="27"/>
      <c r="N78" s="30"/>
      <c r="O78" s="27"/>
      <c r="P78" s="30"/>
    </row>
  </sheetData>
  <mergeCells count="10">
    <mergeCell ref="K3:P3"/>
    <mergeCell ref="M4:N4"/>
    <mergeCell ref="O4:P4"/>
    <mergeCell ref="D1:J1"/>
    <mergeCell ref="A3:C4"/>
    <mergeCell ref="D3:D5"/>
    <mergeCell ref="E3:E5"/>
    <mergeCell ref="F3:G4"/>
    <mergeCell ref="H3:J4"/>
    <mergeCell ref="K4:L4"/>
  </mergeCells>
  <printOptions/>
  <pageMargins left="0.1968503937007874" right="0.1968503937007874" top="0.2755905511811024" bottom="0.35433070866141736" header="0.15748031496062992" footer="0.15748031496062992"/>
  <pageSetup fitToHeight="8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Лунина</dc:creator>
  <cp:keywords/>
  <dc:description/>
  <cp:lastModifiedBy>Peteneva</cp:lastModifiedBy>
  <cp:lastPrinted>2022-10-28T02:54:48Z</cp:lastPrinted>
  <dcterms:created xsi:type="dcterms:W3CDTF">2019-10-17T07:09:09Z</dcterms:created>
  <dcterms:modified xsi:type="dcterms:W3CDTF">2023-10-31T05:47:53Z</dcterms:modified>
  <cp:category/>
  <cp:version/>
  <cp:contentType/>
  <cp:contentStatus/>
</cp:coreProperties>
</file>