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13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L6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искл. Из КБ 21 708,706
</t>
        </r>
      </text>
    </comment>
    <comment ref="F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%-45
</t>
        </r>
      </text>
    </comment>
    <comment ref="G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%45  000 руб.  неучит
</t>
        </r>
      </text>
    </comment>
    <comment ref="L33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1 331,51 руб</t>
        </r>
      </text>
    </comment>
    <comment ref="C40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невыясн МО 230163 руб</t>
        </r>
      </text>
    </comment>
  </commentList>
</comments>
</file>

<file path=xl/sharedStrings.xml><?xml version="1.0" encoding="utf-8"?>
<sst xmlns="http://schemas.openxmlformats.org/spreadsheetml/2006/main" count="105" uniqueCount="89">
  <si>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</si>
  <si>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</si>
  <si>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</si>
  <si>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</si>
  <si>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</si>
  <si>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</si>
  <si>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</si>
  <si>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</si>
  <si>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</si>
  <si>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рес.бюджет  </t>
  </si>
  <si>
    <t>НЕНАЛОГОВЫЕ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</si>
  <si>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</si>
  <si>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</si>
  <si>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</si>
  <si>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</si>
  <si>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</si>
  <si>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</si>
  <si>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</si>
  <si>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</si>
  <si>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</si>
  <si>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</si>
  <si>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</si>
  <si>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</si>
  <si>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</si>
  <si>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</si>
  <si>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</si>
  <si>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</si>
  <si>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 xml:space="preserve">КБ МО   </t>
  </si>
  <si>
    <t>НАЛОГОВЫЕ И НЕНАЛОГОВЫЕ ДОХОДЫ без невыясненных</t>
  </si>
  <si>
    <t>акцизы нанефтепродукты</t>
  </si>
  <si>
    <t>в тч. на нефтепродукты (дрожный фонд)</t>
  </si>
  <si>
    <t>в тч. на нефтепродукты (БКД)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</si>
  <si>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</si>
  <si>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</si>
  <si>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</si>
  <si>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 без невыясненных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</si>
  <si>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</si>
  <si>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</si>
  <si>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</si>
  <si>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</si>
  <si>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</si>
  <si>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</si>
  <si>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в т.ч.Невыясненные поступления</t>
  </si>
  <si>
    <t>самообложения граждан, зачисляемые в бюджеты сельских поселений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</si>
  <si>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</si>
  <si>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ПРОЧИЕ БЕЗВОЗМЕЗДНЫЕ ПОСТУПЛЕНИЯ</t>
  </si>
  <si>
    <t>Код дохода по КД</t>
  </si>
  <si>
    <t xml:space="preserve">% исполнения годовых плановых назначений </t>
  </si>
  <si>
    <t xml:space="preserve">рес.бюджет </t>
  </si>
  <si>
    <t>000  1  01  01000  00  0000  110</t>
  </si>
  <si>
    <t>000  1  01  02000  01  0000  110</t>
  </si>
  <si>
    <t>000  1  03  02000  01  0000  110</t>
  </si>
  <si>
    <t>000  1  05  00000  00  0000  000</t>
  </si>
  <si>
    <t>000  1  05  01000  00  0000  110</t>
  </si>
  <si>
    <t>000  1  05  02000  02  0000  110</t>
  </si>
  <si>
    <t>000  1  05  03000  01  0000  110</t>
  </si>
  <si>
    <t>000  1  05  04000  02  0000  110</t>
  </si>
  <si>
    <t>000  1  06  01000  00  0000  110</t>
  </si>
  <si>
    <t>000  1  06  02000  02  0000  110</t>
  </si>
  <si>
    <t>000  1  06  06000  00  0000  110</t>
  </si>
  <si>
    <t>000  1  07  00000  00  0000  000</t>
  </si>
  <si>
    <t>000  1  08  00000  00  0000  000</t>
  </si>
  <si>
    <t>000  1  09  00000  00  0000  000</t>
  </si>
  <si>
    <t>000  1  11  00000  00  0000  000</t>
  </si>
  <si>
    <t>000  1  12  00000  00  0000  000</t>
  </si>
  <si>
    <t>000  1  13  00000  00  0000  000</t>
  </si>
  <si>
    <t>000  1  14  00000  00  0000  000</t>
  </si>
  <si>
    <t>000  1  15  00000  00  0000  000</t>
  </si>
  <si>
    <t>000  1  16  00000  00  0000  000</t>
  </si>
  <si>
    <t>000  1  17  00000  00  0000  000</t>
  </si>
  <si>
    <t>000  1  17  01000  00  0000  180</t>
  </si>
  <si>
    <t>000  1  17  05000  00  0000  180</t>
  </si>
  <si>
    <t xml:space="preserve">1  1  17 1400  00  0000  </t>
  </si>
  <si>
    <t>000 1 18 02200 02 0000 150</t>
  </si>
  <si>
    <t>000  2  07  00000  00  0000  180</t>
  </si>
  <si>
    <t>Налог на профессиональный доход</t>
  </si>
  <si>
    <t xml:space="preserve"> 1  06  00000  00  0000 </t>
  </si>
  <si>
    <t xml:space="preserve">  1  06  04000  02  0000 </t>
  </si>
  <si>
    <t>Приложение</t>
  </si>
  <si>
    <t xml:space="preserve">Информация об исполнении консолидированного бюджета Республики Алтай на 01.02.2022 года </t>
  </si>
  <si>
    <t xml:space="preserve">Фактическое поступление по состоянию на 01.02.2022г., тыс.руб.  </t>
  </si>
  <si>
    <t xml:space="preserve">Годовые  назначения на 2022 год, тыс.руб.  </t>
  </si>
  <si>
    <t xml:space="preserve">Фактическое поступление по состоянию на 01.02.2021 г., тыс.руб.  </t>
  </si>
  <si>
    <t>Отклонение фактического поступления 2022 года от 2021 года, тыс.руб.</t>
  </si>
  <si>
    <t>КБ МО на 01.02.2022</t>
  </si>
  <si>
    <t>1  1  05  06000  01  000</t>
  </si>
  <si>
    <t xml:space="preserve">  1  06  05000  02  0000 </t>
  </si>
  <si>
    <t>Инициативные платежи, зачисляемые в бюджеты сельских поселений</t>
  </si>
  <si>
    <t>Кроме того: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</si>
</sst>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  <numFmt numFmtId="181" formatCode="#,##0.000\ _₽"/>
    <numFmt numFmtId="182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79" fontId="7" fillId="25" borderId="10" xfId="52" applyNumberFormat="1" applyFont="1" applyFill="1" applyBorder="1" applyAlignment="1">
      <alignment vertical="top" wrapText="1"/>
      <protection/>
    </xf>
    <xf numFmtId="179" fontId="6" fillId="0" borderId="10" xfId="52" applyNumberFormat="1" applyFont="1" applyBorder="1" applyAlignment="1">
      <alignment vertical="top" wrapText="1"/>
      <protection/>
    </xf>
    <xf numFmtId="179" fontId="8" fillId="0" borderId="0" xfId="0" applyNumberFormat="1" applyFont="1" applyFill="1" applyAlignment="1">
      <alignment vertical="top"/>
    </xf>
    <xf numFmtId="181" fontId="9" fillId="0" borderId="0" xfId="0" applyNumberFormat="1" applyFont="1" applyFill="1" applyAlignment="1">
      <alignment vertical="top"/>
    </xf>
    <xf numFmtId="179" fontId="9" fillId="0" borderId="0" xfId="0" applyNumberFormat="1" applyFont="1" applyAlignment="1">
      <alignment vertical="top"/>
    </xf>
    <xf numFmtId="179" fontId="10" fillId="0" borderId="0" xfId="0" applyNumberFormat="1" applyFont="1" applyFill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181" fontId="56" fillId="0" borderId="0" xfId="0" applyNumberFormat="1" applyFont="1" applyBorder="1" applyAlignment="1">
      <alignment vertical="top"/>
    </xf>
    <xf numFmtId="181" fontId="56" fillId="0" borderId="0" xfId="0" applyNumberFormat="1" applyFont="1" applyFill="1" applyBorder="1" applyAlignment="1">
      <alignment vertical="top"/>
    </xf>
    <xf numFmtId="181" fontId="56" fillId="0" borderId="0" xfId="0" applyNumberFormat="1" applyFont="1" applyAlignment="1">
      <alignment vertical="top"/>
    </xf>
    <xf numFmtId="181" fontId="56" fillId="0" borderId="0" xfId="0" applyNumberFormat="1" applyFont="1" applyFill="1" applyAlignment="1">
      <alignment vertical="top"/>
    </xf>
    <xf numFmtId="179" fontId="6" fillId="0" borderId="0" xfId="0" applyNumberFormat="1" applyFont="1" applyBorder="1" applyAlignment="1">
      <alignment vertical="top"/>
    </xf>
    <xf numFmtId="179" fontId="6" fillId="0" borderId="0" xfId="0" applyNumberFormat="1" applyFont="1" applyAlignment="1">
      <alignment vertical="top"/>
    </xf>
    <xf numFmtId="14" fontId="57" fillId="0" borderId="0" xfId="52" applyNumberFormat="1" applyFont="1" applyAlignment="1">
      <alignment vertical="top"/>
      <protection/>
    </xf>
    <xf numFmtId="181" fontId="12" fillId="0" borderId="0" xfId="0" applyNumberFormat="1" applyFont="1" applyFill="1" applyAlignment="1">
      <alignment vertical="top"/>
    </xf>
    <xf numFmtId="181" fontId="58" fillId="0" borderId="0" xfId="52" applyNumberFormat="1" applyFont="1" applyAlignment="1">
      <alignment horizontal="center" vertical="top"/>
      <protection/>
    </xf>
    <xf numFmtId="181" fontId="58" fillId="0" borderId="0" xfId="52" applyNumberFormat="1" applyFont="1" applyFill="1" applyAlignment="1">
      <alignment horizontal="center" vertical="top"/>
      <protection/>
    </xf>
    <xf numFmtId="179" fontId="12" fillId="0" borderId="0" xfId="52" applyNumberFormat="1" applyFont="1" applyAlignment="1">
      <alignment vertical="top"/>
      <protection/>
    </xf>
    <xf numFmtId="179" fontId="12" fillId="0" borderId="0" xfId="0" applyNumberFormat="1" applyFont="1" applyAlignment="1">
      <alignment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81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Border="1" applyAlignment="1">
      <alignment horizontal="center" vertical="top" wrapText="1"/>
      <protection/>
    </xf>
    <xf numFmtId="181" fontId="12" fillId="33" borderId="10" xfId="52" applyNumberFormat="1" applyFont="1" applyFill="1" applyBorder="1" applyAlignment="1">
      <alignment horizontal="center" vertical="top" wrapText="1"/>
      <protection/>
    </xf>
    <xf numFmtId="179" fontId="13" fillId="18" borderId="10" xfId="52" applyNumberFormat="1" applyFont="1" applyFill="1" applyBorder="1" applyAlignment="1">
      <alignment vertical="top" wrapText="1"/>
      <protection/>
    </xf>
    <xf numFmtId="181" fontId="11" fillId="18" borderId="10" xfId="52" applyNumberFormat="1" applyFont="1" applyFill="1" applyBorder="1" applyAlignment="1">
      <alignment vertical="top"/>
      <protection/>
    </xf>
    <xf numFmtId="181" fontId="60" fillId="18" borderId="10" xfId="52" applyNumberFormat="1" applyFont="1" applyFill="1" applyBorder="1" applyAlignment="1">
      <alignment vertical="top"/>
      <protection/>
    </xf>
    <xf numFmtId="173" fontId="11" fillId="18" borderId="10" xfId="52" applyNumberFormat="1" applyFont="1" applyFill="1" applyBorder="1" applyAlignment="1">
      <alignment vertical="top"/>
      <protection/>
    </xf>
    <xf numFmtId="179" fontId="13" fillId="0" borderId="10" xfId="52" applyNumberFormat="1" applyFont="1" applyFill="1" applyBorder="1" applyAlignment="1">
      <alignment vertical="top" wrapText="1"/>
      <protection/>
    </xf>
    <xf numFmtId="181" fontId="14" fillId="25" borderId="10" xfId="52" applyNumberFormat="1" applyFont="1" applyFill="1" applyBorder="1" applyAlignment="1">
      <alignment vertical="top"/>
      <protection/>
    </xf>
    <xf numFmtId="181" fontId="61" fillId="25" borderId="10" xfId="52" applyNumberFormat="1" applyFont="1" applyFill="1" applyBorder="1" applyAlignment="1">
      <alignment vertical="top"/>
      <protection/>
    </xf>
    <xf numFmtId="173" fontId="14" fillId="2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vertical="top" wrapText="1"/>
      <protection/>
    </xf>
    <xf numFmtId="181" fontId="14" fillId="0" borderId="10" xfId="52" applyNumberFormat="1" applyFont="1" applyFill="1" applyBorder="1" applyAlignment="1">
      <alignment vertical="top"/>
      <protection/>
    </xf>
    <xf numFmtId="181" fontId="14" fillId="0" borderId="10" xfId="0" applyNumberFormat="1" applyFont="1" applyBorder="1" applyAlignment="1">
      <alignment/>
    </xf>
    <xf numFmtId="181" fontId="14" fillId="0" borderId="10" xfId="0" applyNumberFormat="1" applyFont="1" applyFill="1" applyBorder="1" applyAlignment="1">
      <alignment/>
    </xf>
    <xf numFmtId="181" fontId="61" fillId="0" borderId="10" xfId="52" applyNumberFormat="1" applyFont="1" applyFill="1" applyBorder="1" applyAlignment="1">
      <alignment vertical="top"/>
      <protection/>
    </xf>
    <xf numFmtId="181" fontId="61" fillId="0" borderId="0" xfId="0" applyNumberFormat="1" applyFont="1" applyAlignment="1">
      <alignment/>
    </xf>
    <xf numFmtId="173" fontId="14" fillId="0" borderId="10" xfId="52" applyNumberFormat="1" applyFont="1" applyBorder="1" applyAlignment="1">
      <alignment vertical="top"/>
      <protection/>
    </xf>
    <xf numFmtId="181" fontId="14" fillId="0" borderId="10" xfId="61" applyNumberFormat="1" applyFont="1" applyFill="1" applyBorder="1" applyAlignment="1">
      <alignment vertical="top"/>
    </xf>
    <xf numFmtId="181" fontId="61" fillId="0" borderId="10" xfId="61" applyNumberFormat="1" applyFont="1" applyFill="1" applyBorder="1" applyAlignment="1">
      <alignment vertical="top"/>
    </xf>
    <xf numFmtId="179" fontId="15" fillId="6" borderId="10" xfId="52" applyNumberFormat="1" applyFont="1" applyFill="1" applyBorder="1" applyAlignment="1">
      <alignment vertical="top" wrapText="1"/>
      <protection/>
    </xf>
    <xf numFmtId="179" fontId="14" fillId="6" borderId="10" xfId="52" applyNumberFormat="1" applyFont="1" applyFill="1" applyBorder="1" applyAlignment="1">
      <alignment horizontal="center" vertical="top"/>
      <protection/>
    </xf>
    <xf numFmtId="181" fontId="11" fillId="25" borderId="10" xfId="61" applyNumberFormat="1" applyFont="1" applyFill="1" applyBorder="1" applyAlignment="1">
      <alignment vertical="top"/>
    </xf>
    <xf numFmtId="181" fontId="60" fillId="25" borderId="10" xfId="61" applyNumberFormat="1" applyFont="1" applyFill="1" applyBorder="1" applyAlignment="1">
      <alignment vertical="top"/>
    </xf>
    <xf numFmtId="173" fontId="11" fillId="25" borderId="10" xfId="52" applyNumberFormat="1" applyFont="1" applyFill="1" applyBorder="1" applyAlignment="1">
      <alignment vertical="top"/>
      <protection/>
    </xf>
    <xf numFmtId="179" fontId="12" fillId="34" borderId="10" xfId="52" applyNumberFormat="1" applyFont="1" applyFill="1" applyBorder="1" applyAlignment="1">
      <alignment vertical="top" wrapText="1"/>
      <protection/>
    </xf>
    <xf numFmtId="181" fontId="14" fillId="34" borderId="10" xfId="52" applyNumberFormat="1" applyFont="1" applyFill="1" applyBorder="1" applyAlignment="1">
      <alignment vertical="top"/>
      <protection/>
    </xf>
    <xf numFmtId="181" fontId="61" fillId="34" borderId="10" xfId="52" applyNumberFormat="1" applyFont="1" applyFill="1" applyBorder="1" applyAlignment="1">
      <alignment vertical="top"/>
      <protection/>
    </xf>
    <xf numFmtId="181" fontId="61" fillId="34" borderId="10" xfId="61" applyNumberFormat="1" applyFont="1" applyFill="1" applyBorder="1" applyAlignment="1">
      <alignment vertical="top"/>
    </xf>
    <xf numFmtId="173" fontId="14" fillId="34" borderId="10" xfId="52" applyNumberFormat="1" applyFont="1" applyFill="1" applyBorder="1" applyAlignment="1">
      <alignment vertical="top"/>
      <protection/>
    </xf>
    <xf numFmtId="181" fontId="14" fillId="34" borderId="10" xfId="61" applyNumberFormat="1" applyFont="1" applyFill="1" applyBorder="1" applyAlignment="1">
      <alignment vertical="top"/>
    </xf>
    <xf numFmtId="179" fontId="12" fillId="0" borderId="10" xfId="52" applyNumberFormat="1" applyFont="1" applyFill="1" applyBorder="1" applyAlignment="1">
      <alignment vertical="top" wrapText="1"/>
      <protection/>
    </xf>
    <xf numFmtId="173" fontId="14" fillId="0" borderId="10" xfId="52" applyNumberFormat="1" applyFont="1" applyFill="1" applyBorder="1" applyAlignment="1">
      <alignment vertical="top"/>
      <protection/>
    </xf>
    <xf numFmtId="179" fontId="13" fillId="35" borderId="10" xfId="52" applyNumberFormat="1" applyFont="1" applyFill="1" applyBorder="1" applyAlignment="1">
      <alignment vertical="top" wrapText="1"/>
      <protection/>
    </xf>
    <xf numFmtId="181" fontId="11" fillId="35" borderId="10" xfId="52" applyNumberFormat="1" applyFont="1" applyFill="1" applyBorder="1" applyAlignment="1">
      <alignment vertical="top"/>
      <protection/>
    </xf>
    <xf numFmtId="181" fontId="60" fillId="35" borderId="10" xfId="52" applyNumberFormat="1" applyFont="1" applyFill="1" applyBorder="1" applyAlignment="1">
      <alignment vertical="top"/>
      <protection/>
    </xf>
    <xf numFmtId="173" fontId="11" fillId="3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horizontal="center" vertical="top"/>
      <protection/>
    </xf>
    <xf numFmtId="179" fontId="12" fillId="0" borderId="10" xfId="0" applyNumberFormat="1" applyFont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81" fontId="12" fillId="0" borderId="10" xfId="52" applyNumberFormat="1" applyFont="1" applyFill="1" applyBorder="1" applyAlignment="1">
      <alignment horizontal="center" vertical="top"/>
      <protection/>
    </xf>
    <xf numFmtId="181" fontId="12" fillId="0" borderId="10" xfId="0" applyNumberFormat="1" applyFont="1" applyFill="1" applyBorder="1" applyAlignment="1">
      <alignment horizontal="center" vertical="top"/>
    </xf>
    <xf numFmtId="179" fontId="12" fillId="0" borderId="10" xfId="52" applyNumberFormat="1" applyFont="1" applyFill="1" applyBorder="1" applyAlignment="1">
      <alignment horizontal="center" vertical="top"/>
      <protection/>
    </xf>
    <xf numFmtId="181" fontId="59" fillId="0" borderId="10" xfId="52" applyNumberFormat="1" applyFont="1" applyBorder="1" applyAlignment="1">
      <alignment horizontal="center" vertical="top"/>
      <protection/>
    </xf>
    <xf numFmtId="181" fontId="59" fillId="0" borderId="10" xfId="0" applyNumberFormat="1" applyFont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0" xfId="52" applyNumberFormat="1" applyFont="1" applyFill="1" applyBorder="1" applyAlignment="1">
      <alignment horizontal="center" vertical="top" wrapText="1"/>
      <protection/>
    </xf>
    <xf numFmtId="181" fontId="59" fillId="0" borderId="10" xfId="52" applyNumberFormat="1" applyFont="1" applyFill="1" applyBorder="1" applyAlignment="1">
      <alignment horizontal="center" vertical="top" wrapText="1"/>
      <protection/>
    </xf>
    <xf numFmtId="179" fontId="11" fillId="0" borderId="0" xfId="0" applyNumberFormat="1" applyFont="1" applyFill="1" applyAlignment="1">
      <alignment vertical="center"/>
    </xf>
    <xf numFmtId="179" fontId="13" fillId="18" borderId="10" xfId="52" applyNumberFormat="1" applyFont="1" applyFill="1" applyBorder="1" applyAlignment="1">
      <alignment horizontal="center" vertical="center"/>
      <protection/>
    </xf>
    <xf numFmtId="179" fontId="12" fillId="25" borderId="10" xfId="52" applyNumberFormat="1" applyFont="1" applyFill="1" applyBorder="1" applyAlignment="1">
      <alignment vertical="top" wrapText="1"/>
      <protection/>
    </xf>
    <xf numFmtId="179" fontId="12" fillId="25" borderId="10" xfId="52" applyNumberFormat="1" applyFont="1" applyFill="1" applyBorder="1" applyAlignment="1">
      <alignment horizontal="center" vertical="center"/>
      <protection/>
    </xf>
    <xf numFmtId="179" fontId="6" fillId="0" borderId="10" xfId="52" applyNumberFormat="1" applyFont="1" applyBorder="1" applyAlignment="1">
      <alignment horizontal="center" vertical="center"/>
      <protection/>
    </xf>
    <xf numFmtId="181" fontId="14" fillId="0" borderId="10" xfId="52" applyNumberFormat="1" applyFont="1" applyBorder="1" applyAlignment="1">
      <alignment vertical="top"/>
      <protection/>
    </xf>
    <xf numFmtId="179" fontId="14" fillId="6" borderId="10" xfId="52" applyNumberFormat="1" applyFont="1" applyFill="1" applyBorder="1" applyAlignment="1">
      <alignment horizontal="center" vertical="center"/>
      <protection/>
    </xf>
    <xf numFmtId="173" fontId="38" fillId="6" borderId="10" xfId="52" applyNumberFormat="1" applyFont="1" applyFill="1" applyBorder="1" applyAlignment="1">
      <alignment vertical="top"/>
      <protection/>
    </xf>
    <xf numFmtId="179" fontId="15" fillId="6" borderId="10" xfId="52" applyNumberFormat="1" applyFont="1" applyFill="1" applyBorder="1" applyAlignment="1">
      <alignment horizontal="center" vertical="center"/>
      <protection/>
    </xf>
    <xf numFmtId="181" fontId="38" fillId="6" borderId="10" xfId="52" applyNumberFormat="1" applyFont="1" applyFill="1" applyBorder="1" applyAlignment="1">
      <alignment vertical="top"/>
      <protection/>
    </xf>
    <xf numFmtId="181" fontId="38" fillId="6" borderId="10" xfId="61" applyNumberFormat="1" applyFont="1" applyFill="1" applyBorder="1" applyAlignment="1">
      <alignment vertical="top"/>
    </xf>
    <xf numFmtId="181" fontId="62" fillId="6" borderId="10" xfId="52" applyNumberFormat="1" applyFont="1" applyFill="1" applyBorder="1" applyAlignment="1">
      <alignment vertical="top"/>
      <protection/>
    </xf>
    <xf numFmtId="181" fontId="62" fillId="6" borderId="10" xfId="61" applyNumberFormat="1" applyFont="1" applyFill="1" applyBorder="1" applyAlignment="1">
      <alignment vertical="top"/>
    </xf>
    <xf numFmtId="179" fontId="7" fillId="25" borderId="10" xfId="52" applyNumberFormat="1" applyFont="1" applyFill="1" applyBorder="1" applyAlignment="1">
      <alignment horizontal="center" vertical="center"/>
      <protection/>
    </xf>
    <xf numFmtId="181" fontId="11" fillId="25" borderId="10" xfId="52" applyNumberFormat="1" applyFont="1" applyFill="1" applyBorder="1" applyAlignment="1">
      <alignment vertical="top"/>
      <protection/>
    </xf>
    <xf numFmtId="179" fontId="6" fillId="34" borderId="10" xfId="52" applyNumberFormat="1" applyFont="1" applyFill="1" applyBorder="1" applyAlignment="1">
      <alignment horizontal="center" vertical="center"/>
      <protection/>
    </xf>
    <xf numFmtId="179" fontId="12" fillId="34" borderId="10" xfId="52" applyNumberFormat="1" applyFont="1" applyFill="1" applyBorder="1" applyAlignment="1">
      <alignment horizontal="center" vertical="top" wrapText="1"/>
      <protection/>
    </xf>
    <xf numFmtId="179" fontId="6" fillId="0" borderId="10" xfId="52" applyNumberFormat="1" applyFont="1" applyFill="1" applyBorder="1" applyAlignment="1">
      <alignment horizontal="center" vertical="center"/>
      <protection/>
    </xf>
    <xf numFmtId="181" fontId="61" fillId="0" borderId="11" xfId="61" applyNumberFormat="1" applyFont="1" applyFill="1" applyBorder="1" applyAlignment="1">
      <alignment vertical="top"/>
    </xf>
    <xf numFmtId="179" fontId="12" fillId="0" borderId="0" xfId="0" applyNumberFormat="1" applyFont="1" applyFill="1" applyAlignment="1">
      <alignment vertical="top"/>
    </xf>
    <xf numFmtId="173" fontId="14" fillId="0" borderId="11" xfId="52" applyNumberFormat="1" applyFont="1" applyFill="1" applyBorder="1" applyAlignment="1">
      <alignment vertical="top"/>
      <protection/>
    </xf>
    <xf numFmtId="179" fontId="13" fillId="35" borderId="10" xfId="52" applyNumberFormat="1" applyFont="1" applyFill="1" applyBorder="1" applyAlignment="1">
      <alignment horizontal="center" vertical="center"/>
      <protection/>
    </xf>
    <xf numFmtId="179" fontId="7" fillId="35" borderId="10" xfId="52" applyNumberFormat="1" applyFont="1" applyFill="1" applyBorder="1" applyAlignment="1">
      <alignment horizontal="center" vertical="center"/>
      <protection/>
    </xf>
    <xf numFmtId="181" fontId="11" fillId="35" borderId="10" xfId="61" applyNumberFormat="1" applyFont="1" applyFill="1" applyBorder="1" applyAlignment="1">
      <alignment vertical="top"/>
    </xf>
    <xf numFmtId="181" fontId="60" fillId="35" borderId="10" xfId="61" applyNumberFormat="1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zoomScalePageLayoutView="0" workbookViewId="0" topLeftCell="A1">
      <selection activeCell="N18" sqref="N18"/>
    </sheetView>
  </sheetViews>
  <sheetFormatPr defaultColWidth="9.28125" defaultRowHeight="15"/>
  <cols>
    <col min="1" max="1" width="31.57421875" style="15" customWidth="1"/>
    <col min="2" max="2" width="15.00390625" style="15" customWidth="1"/>
    <col min="3" max="3" width="17.140625" style="4" customWidth="1"/>
    <col min="4" max="5" width="16.00390625" style="4" customWidth="1"/>
    <col min="6" max="6" width="17.421875" style="12" hidden="1" customWidth="1"/>
    <col min="7" max="7" width="18.140625" style="12" hidden="1" customWidth="1"/>
    <col min="8" max="8" width="16.7109375" style="13" hidden="1" customWidth="1"/>
    <col min="9" max="9" width="11.57421875" style="5" hidden="1" customWidth="1"/>
    <col min="10" max="10" width="10.00390625" style="5" hidden="1" customWidth="1"/>
    <col min="11" max="11" width="10.7109375" style="5" hidden="1" customWidth="1"/>
    <col min="12" max="12" width="16.00390625" style="4" customWidth="1"/>
    <col min="13" max="13" width="15.8515625" style="4" customWidth="1"/>
    <col min="14" max="14" width="15.57421875" style="4" customWidth="1"/>
    <col min="15" max="15" width="10.57421875" style="5" customWidth="1"/>
    <col min="16" max="16" width="9.7109375" style="5" customWidth="1"/>
    <col min="17" max="17" width="9.421875" style="5" customWidth="1"/>
    <col min="18" max="18" width="16.28125" style="5" customWidth="1"/>
    <col min="19" max="19" width="16.8515625" style="5" customWidth="1"/>
    <col min="20" max="20" width="14.57421875" style="5" customWidth="1"/>
    <col min="21" max="16384" width="9.28125" style="5" customWidth="1"/>
  </cols>
  <sheetData>
    <row r="1" ht="15">
      <c r="T1" s="5" t="s">
        <v>78</v>
      </c>
    </row>
    <row r="2" spans="1:20" ht="15" customHeight="1">
      <c r="A2" s="16"/>
      <c r="B2" s="73" t="s">
        <v>79</v>
      </c>
      <c r="C2" s="17"/>
      <c r="D2" s="17"/>
      <c r="E2" s="17"/>
      <c r="F2" s="18"/>
      <c r="G2" s="18"/>
      <c r="H2" s="19"/>
      <c r="I2" s="20"/>
      <c r="J2" s="20"/>
      <c r="K2" s="20"/>
      <c r="L2" s="17"/>
      <c r="M2" s="17"/>
      <c r="N2" s="17"/>
      <c r="O2" s="20"/>
      <c r="P2" s="20"/>
      <c r="Q2" s="21"/>
      <c r="R2" s="21"/>
      <c r="S2" s="21"/>
      <c r="T2" s="21"/>
    </row>
    <row r="3" spans="1:20" s="15" customFormat="1" ht="23.25" customHeight="1">
      <c r="A3" s="68" t="s">
        <v>0</v>
      </c>
      <c r="B3" s="68" t="s">
        <v>46</v>
      </c>
      <c r="C3" s="71" t="s">
        <v>80</v>
      </c>
      <c r="D3" s="71"/>
      <c r="E3" s="71"/>
      <c r="F3" s="72" t="s">
        <v>81</v>
      </c>
      <c r="G3" s="72"/>
      <c r="H3" s="72"/>
      <c r="I3" s="62" t="s">
        <v>47</v>
      </c>
      <c r="J3" s="62"/>
      <c r="K3" s="62"/>
      <c r="L3" s="71" t="s">
        <v>82</v>
      </c>
      <c r="M3" s="71"/>
      <c r="N3" s="71"/>
      <c r="O3" s="60" t="s">
        <v>1</v>
      </c>
      <c r="P3" s="60"/>
      <c r="Q3" s="60"/>
      <c r="R3" s="62" t="s">
        <v>83</v>
      </c>
      <c r="S3" s="62"/>
      <c r="T3" s="62"/>
    </row>
    <row r="4" spans="1:20" s="15" customFormat="1" ht="14.25" customHeight="1">
      <c r="A4" s="68"/>
      <c r="B4" s="68"/>
      <c r="C4" s="63" t="s">
        <v>2</v>
      </c>
      <c r="D4" s="65" t="s">
        <v>3</v>
      </c>
      <c r="E4" s="65"/>
      <c r="F4" s="66" t="s">
        <v>2</v>
      </c>
      <c r="G4" s="66" t="s">
        <v>3</v>
      </c>
      <c r="H4" s="66"/>
      <c r="I4" s="60" t="s">
        <v>2</v>
      </c>
      <c r="J4" s="60" t="s">
        <v>3</v>
      </c>
      <c r="K4" s="60"/>
      <c r="L4" s="63" t="s">
        <v>2</v>
      </c>
      <c r="M4" s="63" t="s">
        <v>3</v>
      </c>
      <c r="N4" s="63"/>
      <c r="O4" s="60" t="s">
        <v>2</v>
      </c>
      <c r="P4" s="60" t="s">
        <v>3</v>
      </c>
      <c r="Q4" s="60"/>
      <c r="R4" s="60" t="s">
        <v>2</v>
      </c>
      <c r="S4" s="60" t="s">
        <v>3</v>
      </c>
      <c r="T4" s="60"/>
    </row>
    <row r="5" spans="1:20" s="15" customFormat="1" ht="28.5" customHeight="1">
      <c r="A5" s="69"/>
      <c r="B5" s="70"/>
      <c r="C5" s="64"/>
      <c r="D5" s="23" t="s">
        <v>9</v>
      </c>
      <c r="E5" s="23" t="s">
        <v>27</v>
      </c>
      <c r="F5" s="67"/>
      <c r="G5" s="24" t="s">
        <v>48</v>
      </c>
      <c r="H5" s="24" t="s">
        <v>84</v>
      </c>
      <c r="I5" s="61"/>
      <c r="J5" s="22" t="s">
        <v>4</v>
      </c>
      <c r="K5" s="22" t="s">
        <v>5</v>
      </c>
      <c r="L5" s="64"/>
      <c r="M5" s="23" t="s">
        <v>9</v>
      </c>
      <c r="N5" s="25" t="s">
        <v>27</v>
      </c>
      <c r="O5" s="61"/>
      <c r="P5" s="22" t="s">
        <v>4</v>
      </c>
      <c r="Q5" s="22" t="s">
        <v>5</v>
      </c>
      <c r="R5" s="61"/>
      <c r="S5" s="22" t="s">
        <v>4</v>
      </c>
      <c r="T5" s="22" t="s">
        <v>5</v>
      </c>
    </row>
    <row r="6" spans="1:20" s="3" customFormat="1" ht="24" customHeight="1">
      <c r="A6" s="26" t="s">
        <v>11</v>
      </c>
      <c r="B6" s="74"/>
      <c r="C6" s="27">
        <f aca="true" t="shared" si="0" ref="C6:H6">C8+C31</f>
        <v>606087.6299999999</v>
      </c>
      <c r="D6" s="27">
        <f t="shared" si="0"/>
        <v>476382.09799999994</v>
      </c>
      <c r="E6" s="27">
        <f t="shared" si="0"/>
        <v>129935.695</v>
      </c>
      <c r="F6" s="28">
        <f t="shared" si="0"/>
        <v>10958032.883</v>
      </c>
      <c r="G6" s="28">
        <f t="shared" si="0"/>
        <v>7777189</v>
      </c>
      <c r="H6" s="28">
        <f t="shared" si="0"/>
        <v>3180888.8830000004</v>
      </c>
      <c r="I6" s="29">
        <f aca="true" t="shared" si="1" ref="I6:K16">C6/F6*100</f>
        <v>5.530989334228666</v>
      </c>
      <c r="J6" s="29">
        <f t="shared" si="1"/>
        <v>6.125376379563361</v>
      </c>
      <c r="K6" s="29">
        <f t="shared" si="1"/>
        <v>4.08488632515366</v>
      </c>
      <c r="L6" s="27">
        <f>L8+L31</f>
        <v>555378.8620000001</v>
      </c>
      <c r="M6" s="27">
        <f>M8+M31</f>
        <v>422228.115</v>
      </c>
      <c r="N6" s="27">
        <f>N8+N31</f>
        <v>154859.45400000003</v>
      </c>
      <c r="O6" s="29">
        <f aca="true" t="shared" si="2" ref="O6:Q16">C6/L6*100</f>
        <v>109.13048217524704</v>
      </c>
      <c r="P6" s="29">
        <f t="shared" si="2"/>
        <v>112.82576433831271</v>
      </c>
      <c r="Q6" s="29">
        <f t="shared" si="2"/>
        <v>83.90556187806266</v>
      </c>
      <c r="R6" s="27">
        <f aca="true" t="shared" si="3" ref="R6:T41">C6-L6</f>
        <v>50708.76799999981</v>
      </c>
      <c r="S6" s="27">
        <f>D6-M6</f>
        <v>54153.98299999995</v>
      </c>
      <c r="T6" s="27">
        <f>E6-N6</f>
        <v>-24923.75900000002</v>
      </c>
    </row>
    <row r="7" spans="1:20" s="3" customFormat="1" ht="24.75" customHeight="1">
      <c r="A7" s="56" t="s">
        <v>28</v>
      </c>
      <c r="B7" s="94"/>
      <c r="C7" s="57">
        <f aca="true" t="shared" si="4" ref="C7:H7">C8+C32</f>
        <v>605728.3049999999</v>
      </c>
      <c r="D7" s="57">
        <f t="shared" si="4"/>
        <v>476940.50399999996</v>
      </c>
      <c r="E7" s="57">
        <f t="shared" si="4"/>
        <v>128787.801</v>
      </c>
      <c r="F7" s="58">
        <f t="shared" si="4"/>
        <v>10958032.883</v>
      </c>
      <c r="G7" s="58">
        <f t="shared" si="4"/>
        <v>7777189</v>
      </c>
      <c r="H7" s="58">
        <f t="shared" si="4"/>
        <v>3180888.8830000004</v>
      </c>
      <c r="I7" s="59">
        <f t="shared" si="1"/>
        <v>5.527710232916993</v>
      </c>
      <c r="J7" s="59">
        <f t="shared" si="1"/>
        <v>6.132556428807375</v>
      </c>
      <c r="K7" s="59">
        <f t="shared" si="1"/>
        <v>4.048799116759339</v>
      </c>
      <c r="L7" s="57">
        <f>L8+L32</f>
        <v>538161.8940000001</v>
      </c>
      <c r="M7" s="57">
        <f>M8+M32</f>
        <v>420648.685</v>
      </c>
      <c r="N7" s="57">
        <f>N8+N32</f>
        <v>117514.54100000003</v>
      </c>
      <c r="O7" s="59">
        <f t="shared" si="2"/>
        <v>112.55503441497845</v>
      </c>
      <c r="P7" s="59">
        <f t="shared" si="2"/>
        <v>113.38214548323144</v>
      </c>
      <c r="Q7" s="59">
        <f>E7/N7*100</f>
        <v>109.59307665593485</v>
      </c>
      <c r="R7" s="57">
        <f>C7-L7</f>
        <v>67566.41099999985</v>
      </c>
      <c r="S7" s="57">
        <f>D7-M7</f>
        <v>56291.81899999996</v>
      </c>
      <c r="T7" s="57">
        <f>E7-N7</f>
        <v>11273.25999999998</v>
      </c>
    </row>
    <row r="8" spans="1:20" ht="14.25" customHeight="1">
      <c r="A8" s="75" t="s">
        <v>6</v>
      </c>
      <c r="B8" s="76"/>
      <c r="C8" s="31">
        <f>D8+E8</f>
        <v>576440.0589999999</v>
      </c>
      <c r="D8" s="31">
        <f>D9+D10+D11+D16+D22+D28+D29+D30</f>
        <v>455571.30899999995</v>
      </c>
      <c r="E8" s="31">
        <f>E9+E10+E11+E16+E22+E28+E29+E30</f>
        <v>120868.75</v>
      </c>
      <c r="F8" s="32">
        <f>G8+H8</f>
        <v>10325112.046</v>
      </c>
      <c r="G8" s="32">
        <f>G9+G10+G11+G16+G22+G28+G29+G30</f>
        <v>7350039</v>
      </c>
      <c r="H8" s="32">
        <f>H10+H11+H16+H22+H28+H29+H30</f>
        <v>2975073.0460000006</v>
      </c>
      <c r="I8" s="33">
        <f t="shared" si="1"/>
        <v>5.582893981507112</v>
      </c>
      <c r="J8" s="33">
        <f t="shared" si="1"/>
        <v>6.198216213546622</v>
      </c>
      <c r="K8" s="33">
        <f t="shared" si="1"/>
        <v>4.062715373073229</v>
      </c>
      <c r="L8" s="31">
        <f>M8+N8</f>
        <v>508252.85400000005</v>
      </c>
      <c r="M8" s="31">
        <f>M9+M10+M11+M16+M22+M28+M29+M30</f>
        <v>407840.156</v>
      </c>
      <c r="N8" s="31">
        <f>N9+N10+N11+N16+N22+N28+N29+N30</f>
        <v>100412.69800000002</v>
      </c>
      <c r="O8" s="33">
        <f t="shared" si="2"/>
        <v>113.41600041462823</v>
      </c>
      <c r="P8" s="33">
        <f t="shared" si="2"/>
        <v>111.70339710246677</v>
      </c>
      <c r="Q8" s="33">
        <f t="shared" si="2"/>
        <v>120.37197725729865</v>
      </c>
      <c r="R8" s="31">
        <f t="shared" si="3"/>
        <v>68187.20499999984</v>
      </c>
      <c r="S8" s="31">
        <f t="shared" si="3"/>
        <v>47731.15299999993</v>
      </c>
      <c r="T8" s="31">
        <f t="shared" si="3"/>
        <v>20456.05199999998</v>
      </c>
    </row>
    <row r="9" spans="1:20" ht="15.75">
      <c r="A9" s="34" t="s">
        <v>12</v>
      </c>
      <c r="B9" s="77" t="s">
        <v>49</v>
      </c>
      <c r="C9" s="35">
        <f>E9+D9</f>
        <v>54517.524</v>
      </c>
      <c r="D9" s="36">
        <v>54517.524</v>
      </c>
      <c r="E9" s="37"/>
      <c r="F9" s="38">
        <f>H9+G9</f>
        <v>1290156</v>
      </c>
      <c r="G9" s="39">
        <v>1290156</v>
      </c>
      <c r="H9" s="39"/>
      <c r="I9" s="40">
        <f t="shared" si="1"/>
        <v>4.225653641885168</v>
      </c>
      <c r="J9" s="40">
        <f t="shared" si="1"/>
        <v>4.225653641885168</v>
      </c>
      <c r="K9" s="40"/>
      <c r="L9" s="35">
        <f>N9+M9</f>
        <v>63358.124</v>
      </c>
      <c r="M9" s="36">
        <v>63358.124</v>
      </c>
      <c r="N9" s="37"/>
      <c r="O9" s="40">
        <f t="shared" si="2"/>
        <v>86.04661968842385</v>
      </c>
      <c r="P9" s="40">
        <f t="shared" si="2"/>
        <v>86.04661968842385</v>
      </c>
      <c r="Q9" s="40"/>
      <c r="R9" s="78">
        <f t="shared" si="3"/>
        <v>-8840.600000000006</v>
      </c>
      <c r="S9" s="78">
        <f t="shared" si="3"/>
        <v>-8840.600000000006</v>
      </c>
      <c r="T9" s="78">
        <f t="shared" si="3"/>
        <v>0</v>
      </c>
    </row>
    <row r="10" spans="1:20" ht="14.25" customHeight="1">
      <c r="A10" s="34" t="s">
        <v>13</v>
      </c>
      <c r="B10" s="77" t="s">
        <v>50</v>
      </c>
      <c r="C10" s="35">
        <f>E10+D10</f>
        <v>145460.1</v>
      </c>
      <c r="D10" s="41">
        <v>85642.565</v>
      </c>
      <c r="E10" s="41">
        <v>59817.535</v>
      </c>
      <c r="F10" s="38">
        <f>H10+G10</f>
        <v>4015451.239</v>
      </c>
      <c r="G10" s="42">
        <v>2467511</v>
      </c>
      <c r="H10" s="42">
        <v>1547940.239</v>
      </c>
      <c r="I10" s="40">
        <f t="shared" si="1"/>
        <v>3.6225094352341105</v>
      </c>
      <c r="J10" s="40">
        <f t="shared" si="1"/>
        <v>3.4708078302386496</v>
      </c>
      <c r="K10" s="40">
        <f>E10/H10*100</f>
        <v>3.864331031192994</v>
      </c>
      <c r="L10" s="35">
        <f>N10+M10</f>
        <v>110474.52900000001</v>
      </c>
      <c r="M10" s="41">
        <v>62449.589</v>
      </c>
      <c r="N10" s="41">
        <v>48024.94</v>
      </c>
      <c r="O10" s="40">
        <f t="shared" si="2"/>
        <v>131.66845001891795</v>
      </c>
      <c r="P10" s="40">
        <f t="shared" si="2"/>
        <v>137.13871679763977</v>
      </c>
      <c r="Q10" s="40">
        <f t="shared" si="2"/>
        <v>124.55514780445327</v>
      </c>
      <c r="R10" s="78">
        <f t="shared" si="3"/>
        <v>34985.570999999996</v>
      </c>
      <c r="S10" s="78">
        <f t="shared" si="3"/>
        <v>23192.976000000002</v>
      </c>
      <c r="T10" s="78">
        <f t="shared" si="3"/>
        <v>11792.595000000001</v>
      </c>
    </row>
    <row r="11" spans="1:20" ht="14.25" customHeight="1">
      <c r="A11" s="34" t="s">
        <v>14</v>
      </c>
      <c r="B11" s="77" t="s">
        <v>51</v>
      </c>
      <c r="C11" s="35">
        <f>D11+E11</f>
        <v>309854.403</v>
      </c>
      <c r="D11" s="41">
        <f>D13+D14+D15</f>
        <v>296776.643</v>
      </c>
      <c r="E11" s="41">
        <f>E15+E13</f>
        <v>13077.76</v>
      </c>
      <c r="F11" s="38">
        <f>H11+G11</f>
        <v>3213232.7</v>
      </c>
      <c r="G11" s="42">
        <f>G15+G12</f>
        <v>3073690</v>
      </c>
      <c r="H11" s="42">
        <f>H13</f>
        <v>139542.7</v>
      </c>
      <c r="I11" s="40">
        <f t="shared" si="1"/>
        <v>9.643073873859182</v>
      </c>
      <c r="J11" s="40">
        <f t="shared" si="1"/>
        <v>9.655386294649102</v>
      </c>
      <c r="K11" s="40">
        <f>E11/H11*100</f>
        <v>9.371869685766434</v>
      </c>
      <c r="L11" s="35">
        <f>M11+N11</f>
        <v>281921.64</v>
      </c>
      <c r="M11" s="41">
        <f>M13+M14+M15</f>
        <v>271758.172</v>
      </c>
      <c r="N11" s="41">
        <f>N15+N13</f>
        <v>10163.468</v>
      </c>
      <c r="O11" s="40">
        <f t="shared" si="2"/>
        <v>109.90798826227031</v>
      </c>
      <c r="P11" s="40">
        <f t="shared" si="2"/>
        <v>109.20615222566332</v>
      </c>
      <c r="Q11" s="40">
        <f t="shared" si="2"/>
        <v>128.67418877099823</v>
      </c>
      <c r="R11" s="78">
        <f t="shared" si="3"/>
        <v>27932.762999999977</v>
      </c>
      <c r="S11" s="78">
        <f t="shared" si="3"/>
        <v>25018.47099999996</v>
      </c>
      <c r="T11" s="78">
        <f t="shared" si="3"/>
        <v>2914.2919999999995</v>
      </c>
    </row>
    <row r="12" spans="1:20" s="6" customFormat="1" ht="15" customHeight="1">
      <c r="A12" s="43" t="s">
        <v>29</v>
      </c>
      <c r="B12" s="79"/>
      <c r="C12" s="44">
        <f>C13+C14</f>
        <v>288699.261</v>
      </c>
      <c r="D12" s="44">
        <f>D13+D14</f>
        <v>275621.501</v>
      </c>
      <c r="E12" s="44">
        <f>E13+E14</f>
        <v>13077.76</v>
      </c>
      <c r="F12" s="44">
        <f>F13+F14</f>
        <v>3082209.7</v>
      </c>
      <c r="G12" s="44">
        <f>G14+G13</f>
        <v>2942667</v>
      </c>
      <c r="H12" s="44">
        <f>H14+H15+H13</f>
        <v>139542.7</v>
      </c>
      <c r="I12" s="80">
        <f>C12/F12*100</f>
        <v>9.366632679145743</v>
      </c>
      <c r="J12" s="80">
        <f t="shared" si="1"/>
        <v>9.366384337745318</v>
      </c>
      <c r="K12" s="80">
        <f>E12/H12*100</f>
        <v>9.371869685766434</v>
      </c>
      <c r="L12" s="44">
        <f>L13+L14</f>
        <v>267989.283</v>
      </c>
      <c r="M12" s="44">
        <f>M13+M14</f>
        <v>257825.815</v>
      </c>
      <c r="N12" s="44">
        <f>N13+N14</f>
        <v>10163.468</v>
      </c>
      <c r="O12" s="80">
        <f t="shared" si="2"/>
        <v>107.72791276134726</v>
      </c>
      <c r="P12" s="80">
        <f t="shared" si="2"/>
        <v>106.90221264305903</v>
      </c>
      <c r="Q12" s="80">
        <f t="shared" si="2"/>
        <v>128.67418877099823</v>
      </c>
      <c r="R12" s="44">
        <f t="shared" si="3"/>
        <v>20709.978000000003</v>
      </c>
      <c r="S12" s="44">
        <f>S13+S14</f>
        <v>17795.686000000016</v>
      </c>
      <c r="T12" s="44">
        <f>T13+T14</f>
        <v>2914.2919999999995</v>
      </c>
    </row>
    <row r="13" spans="1:20" s="6" customFormat="1" ht="15" customHeight="1">
      <c r="A13" s="43" t="s">
        <v>30</v>
      </c>
      <c r="B13" s="81"/>
      <c r="C13" s="82">
        <f>E13+D13</f>
        <v>87185.06599999999</v>
      </c>
      <c r="D13" s="83">
        <v>74107.306</v>
      </c>
      <c r="E13" s="83">
        <v>13077.76</v>
      </c>
      <c r="F13" s="84">
        <f>H13+G13</f>
        <v>930747.7</v>
      </c>
      <c r="G13" s="85">
        <v>791205</v>
      </c>
      <c r="H13" s="85">
        <v>139542.7</v>
      </c>
      <c r="I13" s="80">
        <f t="shared" si="1"/>
        <v>9.367207246389112</v>
      </c>
      <c r="J13" s="80">
        <f t="shared" si="1"/>
        <v>9.366384944483414</v>
      </c>
      <c r="K13" s="80">
        <f>E13/H13*100</f>
        <v>9.371869685766434</v>
      </c>
      <c r="L13" s="82">
        <f>N13+M13</f>
        <v>67756.45300000001</v>
      </c>
      <c r="M13" s="83">
        <v>57592.985</v>
      </c>
      <c r="N13" s="83">
        <v>10163.468</v>
      </c>
      <c r="O13" s="80">
        <f t="shared" si="2"/>
        <v>128.67418842010514</v>
      </c>
      <c r="P13" s="80">
        <f t="shared" si="2"/>
        <v>128.67418835818285</v>
      </c>
      <c r="Q13" s="80">
        <f t="shared" si="2"/>
        <v>128.67418877099823</v>
      </c>
      <c r="R13" s="82">
        <f t="shared" si="3"/>
        <v>19428.612999999983</v>
      </c>
      <c r="S13" s="82">
        <f t="shared" si="3"/>
        <v>16514.320999999996</v>
      </c>
      <c r="T13" s="82">
        <f t="shared" si="3"/>
        <v>2914.2919999999995</v>
      </c>
    </row>
    <row r="14" spans="1:20" s="6" customFormat="1" ht="15" customHeight="1">
      <c r="A14" s="43" t="s">
        <v>31</v>
      </c>
      <c r="B14" s="81"/>
      <c r="C14" s="82">
        <f>D14+E14</f>
        <v>201514.195</v>
      </c>
      <c r="D14" s="83">
        <v>201514.195</v>
      </c>
      <c r="E14" s="83"/>
      <c r="F14" s="84">
        <f>G14</f>
        <v>2151462</v>
      </c>
      <c r="G14" s="85">
        <v>2151462</v>
      </c>
      <c r="H14" s="85"/>
      <c r="I14" s="80">
        <f t="shared" si="1"/>
        <v>9.366384114616015</v>
      </c>
      <c r="J14" s="80">
        <f t="shared" si="1"/>
        <v>9.366384114616015</v>
      </c>
      <c r="K14" s="80">
        <v>0</v>
      </c>
      <c r="L14" s="82">
        <f>M14+N14</f>
        <v>200232.83</v>
      </c>
      <c r="M14" s="83">
        <v>200232.83</v>
      </c>
      <c r="N14" s="83"/>
      <c r="O14" s="80">
        <f t="shared" si="2"/>
        <v>100.63993751673989</v>
      </c>
      <c r="P14" s="80"/>
      <c r="Q14" s="80"/>
      <c r="R14" s="82">
        <f t="shared" si="3"/>
        <v>1281.3650000000198</v>
      </c>
      <c r="S14" s="82">
        <f>D14-M14</f>
        <v>1281.3650000000198</v>
      </c>
      <c r="T14" s="82">
        <f>E14-N14</f>
        <v>0</v>
      </c>
    </row>
    <row r="15" spans="1:20" ht="15.75">
      <c r="A15" s="43" t="s">
        <v>15</v>
      </c>
      <c r="B15" s="81"/>
      <c r="C15" s="82">
        <f>E15+D15</f>
        <v>21155.142</v>
      </c>
      <c r="D15" s="83">
        <v>21155.142</v>
      </c>
      <c r="E15" s="83"/>
      <c r="F15" s="84">
        <f>H15+G15</f>
        <v>131023</v>
      </c>
      <c r="G15" s="85">
        <v>131023</v>
      </c>
      <c r="H15" s="85"/>
      <c r="I15" s="80">
        <f t="shared" si="1"/>
        <v>16.146128542316998</v>
      </c>
      <c r="J15" s="80">
        <f t="shared" si="1"/>
        <v>16.146128542316998</v>
      </c>
      <c r="K15" s="80"/>
      <c r="L15" s="82">
        <f>N15+M15</f>
        <v>13932.357</v>
      </c>
      <c r="M15" s="83">
        <v>13932.357</v>
      </c>
      <c r="N15" s="83"/>
      <c r="O15" s="80">
        <f t="shared" si="2"/>
        <v>151.8418025033381</v>
      </c>
      <c r="P15" s="80">
        <f>D15/M15*100</f>
        <v>151.8418025033381</v>
      </c>
      <c r="Q15" s="80"/>
      <c r="R15" s="82">
        <f t="shared" si="3"/>
        <v>7222.785</v>
      </c>
      <c r="S15" s="82">
        <f>D15-M15</f>
        <v>7222.785</v>
      </c>
      <c r="T15" s="82">
        <f>E15-N15</f>
        <v>0</v>
      </c>
    </row>
    <row r="16" spans="1:20" ht="15.75" customHeight="1">
      <c r="A16" s="34" t="s">
        <v>7</v>
      </c>
      <c r="B16" s="77" t="s">
        <v>52</v>
      </c>
      <c r="C16" s="35">
        <f>C17+C18+C19+C20+C21</f>
        <v>28362.216000000004</v>
      </c>
      <c r="D16" s="35">
        <f>D17+D18+D19+D20+D21</f>
        <v>1317.061</v>
      </c>
      <c r="E16" s="35">
        <f>E17+E18+E19+E20+E21</f>
        <v>27045.155000000002</v>
      </c>
      <c r="F16" s="38">
        <f>F17+F19+F18+F20+F21</f>
        <v>664811.784</v>
      </c>
      <c r="G16" s="38">
        <f>G17+G18+G19+G20+G21</f>
        <v>7500</v>
      </c>
      <c r="H16" s="38">
        <f>H17+H18+H19+H20+H21</f>
        <v>657311.784</v>
      </c>
      <c r="I16" s="40">
        <f t="shared" si="1"/>
        <v>4.266202357207315</v>
      </c>
      <c r="J16" s="40">
        <f t="shared" si="1"/>
        <v>17.560813333333332</v>
      </c>
      <c r="K16" s="40">
        <f>E16/H16*100</f>
        <v>4.114509378703</v>
      </c>
      <c r="L16" s="35">
        <f>L17+L18+L19+L20+L21</f>
        <v>27991.647</v>
      </c>
      <c r="M16" s="35">
        <f>M17+M18+M19+M20+M21</f>
        <v>292.731</v>
      </c>
      <c r="N16" s="35">
        <f>N17+N18+N19+N20+N21</f>
        <v>27698.916</v>
      </c>
      <c r="O16" s="40">
        <f t="shared" si="2"/>
        <v>101.3238556487941</v>
      </c>
      <c r="P16" s="40">
        <f>D16/M16*100</f>
        <v>449.9219419876952</v>
      </c>
      <c r="Q16" s="40">
        <f t="shared" si="2"/>
        <v>97.63975962091803</v>
      </c>
      <c r="R16" s="78">
        <f t="shared" si="3"/>
        <v>370.56900000000314</v>
      </c>
      <c r="S16" s="78">
        <f t="shared" si="3"/>
        <v>1024.33</v>
      </c>
      <c r="T16" s="78">
        <f t="shared" si="3"/>
        <v>-653.7609999999986</v>
      </c>
    </row>
    <row r="17" spans="1:20" ht="36">
      <c r="A17" s="34" t="s">
        <v>16</v>
      </c>
      <c r="B17" s="77" t="s">
        <v>53</v>
      </c>
      <c r="C17" s="35">
        <f aca="true" t="shared" si="5" ref="C17:C29">E17+D17</f>
        <v>24610.723</v>
      </c>
      <c r="D17" s="41"/>
      <c r="E17" s="41">
        <v>24610.723</v>
      </c>
      <c r="F17" s="38">
        <f>H17+G17</f>
        <v>607147.12</v>
      </c>
      <c r="G17" s="42">
        <v>0</v>
      </c>
      <c r="H17" s="42">
        <v>607147.12</v>
      </c>
      <c r="I17" s="40">
        <f>C17/F17*100</f>
        <v>4.053502386703243</v>
      </c>
      <c r="J17" s="40"/>
      <c r="K17" s="40">
        <f>E17/H17*100</f>
        <v>4.053502386703243</v>
      </c>
      <c r="L17" s="35">
        <f>N17+M17</f>
        <v>12634.52</v>
      </c>
      <c r="M17" s="41"/>
      <c r="N17" s="41">
        <v>12634.52</v>
      </c>
      <c r="O17" s="40">
        <f>C17/L17*100</f>
        <v>194.78953691948726</v>
      </c>
      <c r="P17" s="40"/>
      <c r="Q17" s="40">
        <f>E17/N17*100</f>
        <v>194.78953691948726</v>
      </c>
      <c r="R17" s="78">
        <f t="shared" si="3"/>
        <v>11976.203000000001</v>
      </c>
      <c r="S17" s="78">
        <f t="shared" si="3"/>
        <v>0</v>
      </c>
      <c r="T17" s="78">
        <f t="shared" si="3"/>
        <v>11976.203000000001</v>
      </c>
    </row>
    <row r="18" spans="1:20" ht="36">
      <c r="A18" s="34" t="s">
        <v>17</v>
      </c>
      <c r="B18" s="77" t="s">
        <v>54</v>
      </c>
      <c r="C18" s="35">
        <f t="shared" si="5"/>
        <v>177.287</v>
      </c>
      <c r="D18" s="41"/>
      <c r="E18" s="41">
        <v>177.287</v>
      </c>
      <c r="F18" s="38">
        <f>H18+G18</f>
        <v>922.9</v>
      </c>
      <c r="G18" s="42">
        <v>0</v>
      </c>
      <c r="H18" s="42">
        <v>922.9</v>
      </c>
      <c r="I18" s="40">
        <f aca="true" t="shared" si="6" ref="I18:I25">C18/F18*100</f>
        <v>19.209773539928488</v>
      </c>
      <c r="J18" s="40"/>
      <c r="K18" s="40">
        <f>E18/H18*100</f>
        <v>19.209773539928488</v>
      </c>
      <c r="L18" s="35">
        <f>N18+M18</f>
        <v>13957.762</v>
      </c>
      <c r="M18" s="41"/>
      <c r="N18" s="41">
        <v>13957.762</v>
      </c>
      <c r="O18" s="40">
        <f aca="true" t="shared" si="7" ref="O18:Q42">C18/L18*100</f>
        <v>1.2701678105702046</v>
      </c>
      <c r="P18" s="40"/>
      <c r="Q18" s="40">
        <f>E18/N18*100</f>
        <v>1.2701678105702046</v>
      </c>
      <c r="R18" s="78">
        <f t="shared" si="3"/>
        <v>-13780.475</v>
      </c>
      <c r="S18" s="78">
        <f t="shared" si="3"/>
        <v>0</v>
      </c>
      <c r="T18" s="78">
        <f t="shared" si="3"/>
        <v>-13780.475</v>
      </c>
    </row>
    <row r="19" spans="1:20" ht="24">
      <c r="A19" s="34" t="s">
        <v>18</v>
      </c>
      <c r="B19" s="77" t="s">
        <v>55</v>
      </c>
      <c r="C19" s="35">
        <f t="shared" si="5"/>
        <v>802.863</v>
      </c>
      <c r="D19" s="41">
        <v>0</v>
      </c>
      <c r="E19" s="41">
        <v>802.863</v>
      </c>
      <c r="F19" s="38">
        <f>H19+G19</f>
        <v>16407.664</v>
      </c>
      <c r="G19" s="42">
        <v>0</v>
      </c>
      <c r="H19" s="42">
        <v>16407.664</v>
      </c>
      <c r="I19" s="40">
        <f t="shared" si="6"/>
        <v>4.893219412586704</v>
      </c>
      <c r="J19" s="40"/>
      <c r="K19" s="40">
        <f>E19/H19*100</f>
        <v>4.893219412586704</v>
      </c>
      <c r="L19" s="35">
        <f>N19+M19</f>
        <v>511.288</v>
      </c>
      <c r="M19" s="41">
        <v>0</v>
      </c>
      <c r="N19" s="41">
        <v>511.288</v>
      </c>
      <c r="O19" s="40">
        <f t="shared" si="7"/>
        <v>157.0275461188215</v>
      </c>
      <c r="P19" s="40"/>
      <c r="Q19" s="40">
        <f>E19/N19*100</f>
        <v>157.0275461188215</v>
      </c>
      <c r="R19" s="78">
        <f t="shared" si="3"/>
        <v>291.57500000000005</v>
      </c>
      <c r="S19" s="78">
        <f t="shared" si="3"/>
        <v>0</v>
      </c>
      <c r="T19" s="78">
        <f t="shared" si="3"/>
        <v>291.57500000000005</v>
      </c>
    </row>
    <row r="20" spans="1:20" ht="36">
      <c r="A20" s="34" t="s">
        <v>19</v>
      </c>
      <c r="B20" s="77" t="s">
        <v>56</v>
      </c>
      <c r="C20" s="35">
        <f t="shared" si="5"/>
        <v>1454.282</v>
      </c>
      <c r="D20" s="41"/>
      <c r="E20" s="41">
        <v>1454.282</v>
      </c>
      <c r="F20" s="38">
        <f>H20+G20</f>
        <v>32834.1</v>
      </c>
      <c r="G20" s="42">
        <v>0</v>
      </c>
      <c r="H20" s="42">
        <v>32834.1</v>
      </c>
      <c r="I20" s="40">
        <f>C20/F20*100</f>
        <v>4.429181856667306</v>
      </c>
      <c r="J20" s="40"/>
      <c r="K20" s="40">
        <f>E20/H20*100</f>
        <v>4.429181856667306</v>
      </c>
      <c r="L20" s="35">
        <f>N20+M20</f>
        <v>595.346</v>
      </c>
      <c r="M20" s="41"/>
      <c r="N20" s="41">
        <v>595.346</v>
      </c>
      <c r="O20" s="40">
        <f t="shared" si="7"/>
        <v>244.27509381099392</v>
      </c>
      <c r="P20" s="40"/>
      <c r="Q20" s="40">
        <f>E20/N20*100</f>
        <v>244.27509381099392</v>
      </c>
      <c r="R20" s="78">
        <f>C20-L20</f>
        <v>858.9359999999999</v>
      </c>
      <c r="S20" s="78">
        <f>D20-M20</f>
        <v>0</v>
      </c>
      <c r="T20" s="78">
        <f>E20-N20</f>
        <v>858.9359999999999</v>
      </c>
    </row>
    <row r="21" spans="1:20" ht="24">
      <c r="A21" s="34" t="s">
        <v>75</v>
      </c>
      <c r="B21" s="77" t="s">
        <v>85</v>
      </c>
      <c r="C21" s="35">
        <f>D21+E21</f>
        <v>1317.061</v>
      </c>
      <c r="D21" s="41">
        <v>1317.061</v>
      </c>
      <c r="E21" s="41"/>
      <c r="F21" s="38">
        <f>G21+H21</f>
        <v>7500</v>
      </c>
      <c r="G21" s="42">
        <v>7500</v>
      </c>
      <c r="H21" s="42"/>
      <c r="I21" s="40">
        <f>C21/F21*100</f>
        <v>17.560813333333332</v>
      </c>
      <c r="J21" s="40">
        <f>D21/G21*100</f>
        <v>17.560813333333332</v>
      </c>
      <c r="K21" s="40"/>
      <c r="L21" s="35">
        <f>M21+N21</f>
        <v>292.731</v>
      </c>
      <c r="M21" s="41">
        <v>292.731</v>
      </c>
      <c r="N21" s="41"/>
      <c r="O21" s="40"/>
      <c r="P21" s="40"/>
      <c r="Q21" s="40"/>
      <c r="R21" s="78"/>
      <c r="S21" s="78"/>
      <c r="T21" s="78"/>
    </row>
    <row r="22" spans="1:20" ht="15.75">
      <c r="A22" s="34" t="s">
        <v>8</v>
      </c>
      <c r="B22" s="77" t="s">
        <v>76</v>
      </c>
      <c r="C22" s="35">
        <f>E22+D22</f>
        <v>31523.487</v>
      </c>
      <c r="D22" s="35">
        <f>D23+D24+D25+D26+D27</f>
        <v>15952.554</v>
      </c>
      <c r="E22" s="35">
        <f>E23+E24+E25+E26+E27</f>
        <v>15570.933</v>
      </c>
      <c r="F22" s="35">
        <f>F23+F24+F25+F26+F27</f>
        <v>997700.933</v>
      </c>
      <c r="G22" s="35">
        <f>G23+G24+G25+G26+G27</f>
        <v>486822</v>
      </c>
      <c r="H22" s="35">
        <f>H23+H24+H25+H26+H27</f>
        <v>510878.93299999996</v>
      </c>
      <c r="I22" s="40">
        <f t="shared" si="6"/>
        <v>3.1596128616630255</v>
      </c>
      <c r="J22" s="40">
        <f>D22/G22*100</f>
        <v>3.2768761477501016</v>
      </c>
      <c r="K22" s="40">
        <f>E23/H22*100</f>
        <v>0.33728813006270514</v>
      </c>
      <c r="L22" s="35">
        <f>N22+M22</f>
        <v>16309.517</v>
      </c>
      <c r="M22" s="35">
        <f>M23+M24+M25+M26+M27</f>
        <v>8219.337</v>
      </c>
      <c r="N22" s="35">
        <f>N23+N24+N25+N26+N27</f>
        <v>8090.18</v>
      </c>
      <c r="O22" s="40">
        <f t="shared" si="7"/>
        <v>193.28277471368403</v>
      </c>
      <c r="P22" s="40">
        <f>D22/M22*100</f>
        <v>194.08565435387308</v>
      </c>
      <c r="Q22" s="40">
        <f>E22/N22*100</f>
        <v>192.46707737034282</v>
      </c>
      <c r="R22" s="78">
        <f t="shared" si="3"/>
        <v>15213.970000000001</v>
      </c>
      <c r="S22" s="78">
        <f t="shared" si="3"/>
        <v>7733.217000000001</v>
      </c>
      <c r="T22" s="78">
        <f>E22-N22</f>
        <v>7480.753000000001</v>
      </c>
    </row>
    <row r="23" spans="1:20" ht="24">
      <c r="A23" s="34" t="s">
        <v>20</v>
      </c>
      <c r="B23" s="77" t="s">
        <v>57</v>
      </c>
      <c r="C23" s="35">
        <f>E23+D23</f>
        <v>1723.134</v>
      </c>
      <c r="D23" s="41"/>
      <c r="E23" s="35">
        <v>1723.134</v>
      </c>
      <c r="F23" s="38">
        <f aca="true" t="shared" si="8" ref="F23:F28">H23+G23</f>
        <v>59978.28</v>
      </c>
      <c r="G23" s="42">
        <v>0</v>
      </c>
      <c r="H23" s="42">
        <v>59978.28</v>
      </c>
      <c r="I23" s="40">
        <f t="shared" si="6"/>
        <v>2.872930000660239</v>
      </c>
      <c r="J23" s="40"/>
      <c r="K23" s="40">
        <f>E24/H23*100</f>
        <v>17.027265536790985</v>
      </c>
      <c r="L23" s="35">
        <f>N23+M23</f>
        <v>1222.897</v>
      </c>
      <c r="M23" s="41"/>
      <c r="N23" s="35">
        <v>1222.897</v>
      </c>
      <c r="O23" s="40">
        <f t="shared" si="7"/>
        <v>140.90589804374366</v>
      </c>
      <c r="P23" s="40"/>
      <c r="Q23" s="40">
        <f>E23/N23*100</f>
        <v>140.90589804374366</v>
      </c>
      <c r="R23" s="78">
        <f t="shared" si="3"/>
        <v>500.2370000000001</v>
      </c>
      <c r="S23" s="78">
        <f t="shared" si="3"/>
        <v>0</v>
      </c>
      <c r="T23" s="78">
        <f>E23-N23</f>
        <v>500.2370000000001</v>
      </c>
    </row>
    <row r="24" spans="1:20" ht="15" customHeight="1">
      <c r="A24" s="34" t="s">
        <v>21</v>
      </c>
      <c r="B24" s="77" t="s">
        <v>58</v>
      </c>
      <c r="C24" s="35">
        <f>E24+D24</f>
        <v>20425.322</v>
      </c>
      <c r="D24" s="41">
        <v>10212.661</v>
      </c>
      <c r="E24" s="41">
        <v>10212.661</v>
      </c>
      <c r="F24" s="38">
        <f t="shared" si="8"/>
        <v>610989.96</v>
      </c>
      <c r="G24" s="42">
        <v>303065</v>
      </c>
      <c r="H24" s="42">
        <v>307924.96</v>
      </c>
      <c r="I24" s="40">
        <f t="shared" si="6"/>
        <v>3.3429881564665975</v>
      </c>
      <c r="J24" s="40">
        <f>D24/G24*100</f>
        <v>3.3697922887829344</v>
      </c>
      <c r="K24" s="40">
        <f>E25/H24*100</f>
        <v>0</v>
      </c>
      <c r="L24" s="35">
        <f>N24+M24</f>
        <v>7111.514</v>
      </c>
      <c r="M24" s="41">
        <v>3555.757</v>
      </c>
      <c r="N24" s="41">
        <v>3555.757</v>
      </c>
      <c r="O24" s="40">
        <f t="shared" si="7"/>
        <v>287.2148181104614</v>
      </c>
      <c r="P24" s="40">
        <f>D24/M24*100</f>
        <v>287.2148181104614</v>
      </c>
      <c r="Q24" s="40">
        <f>E24/N24*100</f>
        <v>287.2148181104614</v>
      </c>
      <c r="R24" s="78">
        <f t="shared" si="3"/>
        <v>13313.808</v>
      </c>
      <c r="S24" s="78">
        <f t="shared" si="3"/>
        <v>6656.904</v>
      </c>
      <c r="T24" s="78">
        <f>E24-N24</f>
        <v>6656.904</v>
      </c>
    </row>
    <row r="25" spans="1:20" ht="14.25" customHeight="1">
      <c r="A25" s="34" t="s">
        <v>22</v>
      </c>
      <c r="B25" s="77" t="s">
        <v>77</v>
      </c>
      <c r="C25" s="35">
        <f t="shared" si="5"/>
        <v>5739.893</v>
      </c>
      <c r="D25" s="41">
        <v>5739.893</v>
      </c>
      <c r="E25" s="41"/>
      <c r="F25" s="38">
        <f t="shared" si="8"/>
        <v>183757</v>
      </c>
      <c r="G25" s="42">
        <v>183757</v>
      </c>
      <c r="H25" s="42"/>
      <c r="I25" s="40">
        <f t="shared" si="6"/>
        <v>3.1236322970009307</v>
      </c>
      <c r="J25" s="40">
        <f>D25/G25*100</f>
        <v>3.1236322970009307</v>
      </c>
      <c r="K25" s="40"/>
      <c r="L25" s="35">
        <f>N25+M25</f>
        <v>4663.58</v>
      </c>
      <c r="M25" s="41">
        <v>4663.58</v>
      </c>
      <c r="N25" s="41"/>
      <c r="O25" s="40">
        <f t="shared" si="7"/>
        <v>123.07911518618744</v>
      </c>
      <c r="P25" s="40">
        <f t="shared" si="7"/>
        <v>123.07911518618744</v>
      </c>
      <c r="Q25" s="40"/>
      <c r="R25" s="78">
        <f t="shared" si="3"/>
        <v>1076.313</v>
      </c>
      <c r="S25" s="78">
        <f t="shared" si="3"/>
        <v>1076.313</v>
      </c>
      <c r="T25" s="78">
        <f>E25-N25</f>
        <v>0</v>
      </c>
    </row>
    <row r="26" spans="1:20" ht="14.25" customHeight="1">
      <c r="A26" s="34" t="s">
        <v>23</v>
      </c>
      <c r="B26" s="77" t="s">
        <v>86</v>
      </c>
      <c r="C26" s="35">
        <f>D26+E26</f>
        <v>0</v>
      </c>
      <c r="D26" s="41"/>
      <c r="E26" s="41">
        <v>0</v>
      </c>
      <c r="F26" s="38"/>
      <c r="G26" s="42"/>
      <c r="H26" s="42"/>
      <c r="I26" s="40"/>
      <c r="J26" s="40"/>
      <c r="K26" s="40"/>
      <c r="L26" s="35">
        <f>M26+N26</f>
        <v>0</v>
      </c>
      <c r="M26" s="41"/>
      <c r="N26" s="41">
        <v>0</v>
      </c>
      <c r="O26" s="40"/>
      <c r="P26" s="40"/>
      <c r="Q26" s="40"/>
      <c r="R26" s="78">
        <f t="shared" si="3"/>
        <v>0</v>
      </c>
      <c r="S26" s="78"/>
      <c r="T26" s="78">
        <f t="shared" si="3"/>
        <v>0</v>
      </c>
    </row>
    <row r="27" spans="1:20" ht="13.5" customHeight="1">
      <c r="A27" s="34" t="s">
        <v>24</v>
      </c>
      <c r="B27" s="77" t="s">
        <v>59</v>
      </c>
      <c r="C27" s="35">
        <f t="shared" si="5"/>
        <v>3635.138</v>
      </c>
      <c r="D27" s="41"/>
      <c r="E27" s="41">
        <v>3635.138</v>
      </c>
      <c r="F27" s="38">
        <f t="shared" si="8"/>
        <v>142975.693</v>
      </c>
      <c r="G27" s="42">
        <v>0</v>
      </c>
      <c r="H27" s="42">
        <v>142975.693</v>
      </c>
      <c r="I27" s="40">
        <f aca="true" t="shared" si="9" ref="I27:J39">C27/F27*100</f>
        <v>2.5424867148571892</v>
      </c>
      <c r="J27" s="40"/>
      <c r="K27" s="40">
        <f aca="true" t="shared" si="10" ref="K27:K45">E27/H27*100</f>
        <v>2.5424867148571892</v>
      </c>
      <c r="L27" s="35">
        <f>N27+M27</f>
        <v>3311.526</v>
      </c>
      <c r="M27" s="41"/>
      <c r="N27" s="41">
        <v>3311.526</v>
      </c>
      <c r="O27" s="40">
        <f t="shared" si="7"/>
        <v>109.77229229062372</v>
      </c>
      <c r="P27" s="40"/>
      <c r="Q27" s="40">
        <f>E27/N27*100</f>
        <v>109.77229229062372</v>
      </c>
      <c r="R27" s="78">
        <f t="shared" si="3"/>
        <v>323.6120000000001</v>
      </c>
      <c r="S27" s="78">
        <f t="shared" si="3"/>
        <v>0</v>
      </c>
      <c r="T27" s="78">
        <f t="shared" si="3"/>
        <v>323.6120000000001</v>
      </c>
    </row>
    <row r="28" spans="1:20" ht="48">
      <c r="A28" s="34" t="s">
        <v>32</v>
      </c>
      <c r="B28" s="77" t="s">
        <v>60</v>
      </c>
      <c r="C28" s="35">
        <f t="shared" si="5"/>
        <v>3156.792</v>
      </c>
      <c r="D28" s="41">
        <v>0</v>
      </c>
      <c r="E28" s="41">
        <v>3156.792</v>
      </c>
      <c r="F28" s="38">
        <f t="shared" si="8"/>
        <v>83682.35</v>
      </c>
      <c r="G28" s="42">
        <v>1</v>
      </c>
      <c r="H28" s="42">
        <v>83681.35</v>
      </c>
      <c r="I28" s="40">
        <f t="shared" si="9"/>
        <v>3.772351039376881</v>
      </c>
      <c r="J28" s="40">
        <f>D28/G28*100</f>
        <v>0</v>
      </c>
      <c r="K28" s="40">
        <f t="shared" si="10"/>
        <v>3.7723961193264683</v>
      </c>
      <c r="L28" s="35">
        <f>N28+M28</f>
        <v>4744.663</v>
      </c>
      <c r="M28" s="41">
        <v>0</v>
      </c>
      <c r="N28" s="41">
        <v>4744.663</v>
      </c>
      <c r="O28" s="40">
        <f t="shared" si="7"/>
        <v>66.5335346261684</v>
      </c>
      <c r="P28" s="40"/>
      <c r="Q28" s="40">
        <f t="shared" si="7"/>
        <v>66.5335346261684</v>
      </c>
      <c r="R28" s="78">
        <f t="shared" si="3"/>
        <v>-1587.8709999999996</v>
      </c>
      <c r="S28" s="78">
        <f t="shared" si="3"/>
        <v>0</v>
      </c>
      <c r="T28" s="78">
        <f t="shared" si="3"/>
        <v>-1587.8709999999996</v>
      </c>
    </row>
    <row r="29" spans="1:20" ht="13.5" customHeight="1">
      <c r="A29" s="34" t="s">
        <v>33</v>
      </c>
      <c r="B29" s="77" t="s">
        <v>61</v>
      </c>
      <c r="C29" s="35">
        <f t="shared" si="5"/>
        <v>3562.037</v>
      </c>
      <c r="D29" s="41">
        <v>1364.962</v>
      </c>
      <c r="E29" s="41">
        <v>2197.075</v>
      </c>
      <c r="F29" s="38">
        <f>G29+H29</f>
        <v>60077.04</v>
      </c>
      <c r="G29" s="42">
        <v>24359</v>
      </c>
      <c r="H29" s="42">
        <v>35718.04</v>
      </c>
      <c r="I29" s="40">
        <f t="shared" si="9"/>
        <v>5.929115349224928</v>
      </c>
      <c r="J29" s="40">
        <f t="shared" si="9"/>
        <v>5.603522312081777</v>
      </c>
      <c r="K29" s="40">
        <f t="shared" si="10"/>
        <v>6.1511633897044735</v>
      </c>
      <c r="L29" s="35">
        <f>N29+M29</f>
        <v>3451.8379999999997</v>
      </c>
      <c r="M29" s="41">
        <v>1761.735</v>
      </c>
      <c r="N29" s="41">
        <v>1690.103</v>
      </c>
      <c r="O29" s="40">
        <f t="shared" si="7"/>
        <v>103.19247311142644</v>
      </c>
      <c r="P29" s="40">
        <f t="shared" si="7"/>
        <v>77.478281353325</v>
      </c>
      <c r="Q29" s="40">
        <f t="shared" si="7"/>
        <v>129.99651500529848</v>
      </c>
      <c r="R29" s="78">
        <f t="shared" si="3"/>
        <v>110.19900000000007</v>
      </c>
      <c r="S29" s="78">
        <f t="shared" si="3"/>
        <v>-396.7729999999999</v>
      </c>
      <c r="T29" s="78">
        <f t="shared" si="3"/>
        <v>506.97199999999975</v>
      </c>
    </row>
    <row r="30" spans="1:20" s="3" customFormat="1" ht="33" customHeight="1">
      <c r="A30" s="34" t="s">
        <v>34</v>
      </c>
      <c r="B30" s="77" t="s">
        <v>62</v>
      </c>
      <c r="C30" s="35">
        <f>D30+E30</f>
        <v>3.5</v>
      </c>
      <c r="D30" s="41">
        <v>0</v>
      </c>
      <c r="E30" s="41">
        <v>3.5</v>
      </c>
      <c r="F30" s="38">
        <f>G30+H30</f>
        <v>0</v>
      </c>
      <c r="G30" s="42">
        <v>0</v>
      </c>
      <c r="H30" s="42">
        <v>0</v>
      </c>
      <c r="I30" s="40"/>
      <c r="J30" s="40"/>
      <c r="K30" s="40"/>
      <c r="L30" s="35">
        <f>M30+N30</f>
        <v>0.896</v>
      </c>
      <c r="M30" s="41">
        <v>0.468</v>
      </c>
      <c r="N30" s="41">
        <v>0.428</v>
      </c>
      <c r="O30" s="40">
        <f t="shared" si="7"/>
        <v>390.625</v>
      </c>
      <c r="P30" s="40">
        <f t="shared" si="7"/>
        <v>0</v>
      </c>
      <c r="Q30" s="40"/>
      <c r="R30" s="78">
        <f t="shared" si="3"/>
        <v>2.604</v>
      </c>
      <c r="S30" s="78">
        <f t="shared" si="3"/>
        <v>-0.468</v>
      </c>
      <c r="T30" s="78">
        <f t="shared" si="3"/>
        <v>3.072</v>
      </c>
    </row>
    <row r="31" spans="1:20" s="3" customFormat="1" ht="24" customHeight="1">
      <c r="A31" s="1" t="s">
        <v>10</v>
      </c>
      <c r="B31" s="86"/>
      <c r="C31" s="45">
        <f>C33+C34+C35+C36+C37+C38+C39+C44</f>
        <v>29647.571</v>
      </c>
      <c r="D31" s="45">
        <f>SUM(D33:D39)+D44</f>
        <v>20810.789</v>
      </c>
      <c r="E31" s="45">
        <f>SUM(E33:E39)</f>
        <v>9066.945</v>
      </c>
      <c r="F31" s="46">
        <f>SUM(F33:F39)+F44</f>
        <v>632920.8369999999</v>
      </c>
      <c r="G31" s="46">
        <f>SUM(G33:G39)+G44</f>
        <v>427150</v>
      </c>
      <c r="H31" s="46">
        <f>H33+H34+H35+H36+H37+H38+H39</f>
        <v>205815.83699999997</v>
      </c>
      <c r="I31" s="47">
        <f t="shared" si="9"/>
        <v>4.684246317521698</v>
      </c>
      <c r="J31" s="47">
        <f t="shared" si="9"/>
        <v>4.872009598501697</v>
      </c>
      <c r="K31" s="47">
        <f t="shared" si="10"/>
        <v>4.405367989247591</v>
      </c>
      <c r="L31" s="45">
        <f>L33+L34+L35+L36+L37+L38+L39+L44</f>
        <v>47126.008</v>
      </c>
      <c r="M31" s="45">
        <f>SUM(M33:M39)+M44</f>
        <v>14387.958999999999</v>
      </c>
      <c r="N31" s="45">
        <f>SUM(N33:N39)</f>
        <v>54446.75600000001</v>
      </c>
      <c r="O31" s="47">
        <f t="shared" si="7"/>
        <v>62.91127183953286</v>
      </c>
      <c r="P31" s="47">
        <f t="shared" si="7"/>
        <v>144.64031347323134</v>
      </c>
      <c r="Q31" s="47">
        <f t="shared" si="7"/>
        <v>16.652865415893643</v>
      </c>
      <c r="R31" s="87">
        <f t="shared" si="3"/>
        <v>-17478.437</v>
      </c>
      <c r="S31" s="87">
        <f>D31-M31</f>
        <v>6422.830000000002</v>
      </c>
      <c r="T31" s="87">
        <f>E31-N31</f>
        <v>-45379.81100000001</v>
      </c>
    </row>
    <row r="32" spans="1:20" ht="21.75" customHeight="1">
      <c r="A32" s="56" t="s">
        <v>35</v>
      </c>
      <c r="B32" s="95"/>
      <c r="C32" s="57">
        <f>C31-C40</f>
        <v>29288.246</v>
      </c>
      <c r="D32" s="96">
        <f>D31-D40</f>
        <v>21369.195</v>
      </c>
      <c r="E32" s="96">
        <f>E31-E40</f>
        <v>7919.0509999999995</v>
      </c>
      <c r="F32" s="58">
        <f>F31-F40</f>
        <v>632920.8369999999</v>
      </c>
      <c r="G32" s="97">
        <f>G31-G40</f>
        <v>427150</v>
      </c>
      <c r="H32" s="97">
        <f>H31</f>
        <v>205815.83699999997</v>
      </c>
      <c r="I32" s="59">
        <f>C32/F32*100</f>
        <v>4.627473814707099</v>
      </c>
      <c r="J32" s="59">
        <f>D32/G32*100</f>
        <v>5.002737914081704</v>
      </c>
      <c r="K32" s="59">
        <f>E32/H32*100</f>
        <v>3.8476392854064</v>
      </c>
      <c r="L32" s="57">
        <f>L31-L40</f>
        <v>29909.04</v>
      </c>
      <c r="M32" s="96">
        <f>M31-M40</f>
        <v>12808.528999999999</v>
      </c>
      <c r="N32" s="96">
        <f>N31-N40</f>
        <v>17101.843000000008</v>
      </c>
      <c r="O32" s="59">
        <f>C32/L32*100</f>
        <v>97.92439342753896</v>
      </c>
      <c r="P32" s="59">
        <f>D32/M32*100</f>
        <v>166.83566863923252</v>
      </c>
      <c r="Q32" s="59">
        <f>E32/N32*100</f>
        <v>46.30524908923556</v>
      </c>
      <c r="R32" s="57">
        <f>C32-L32</f>
        <v>-620.7940000000017</v>
      </c>
      <c r="S32" s="57">
        <f>D32-M32</f>
        <v>8560.666000000001</v>
      </c>
      <c r="T32" s="57">
        <f>E32-N32</f>
        <v>-9182.792000000009</v>
      </c>
    </row>
    <row r="33" spans="1:20" ht="18.75" customHeight="1">
      <c r="A33" s="2" t="s">
        <v>36</v>
      </c>
      <c r="B33" s="77" t="s">
        <v>63</v>
      </c>
      <c r="C33" s="35">
        <f>D33+E33</f>
        <v>1722.065</v>
      </c>
      <c r="D33" s="41">
        <v>977.604</v>
      </c>
      <c r="E33" s="41">
        <v>744.461</v>
      </c>
      <c r="F33" s="38">
        <f>G33+H33-45</f>
        <v>230214.799</v>
      </c>
      <c r="G33" s="42">
        <v>118370</v>
      </c>
      <c r="H33" s="42">
        <v>111889.799</v>
      </c>
      <c r="I33" s="40">
        <f t="shared" si="9"/>
        <v>0.748025325687251</v>
      </c>
      <c r="J33" s="40">
        <f t="shared" si="9"/>
        <v>0.8258883162963588</v>
      </c>
      <c r="K33" s="40">
        <f t="shared" si="10"/>
        <v>0.6653519861984916</v>
      </c>
      <c r="L33" s="35">
        <f>M33+N33-1.332</f>
        <v>6899.063999999999</v>
      </c>
      <c r="M33" s="41">
        <v>1525.097</v>
      </c>
      <c r="N33" s="41">
        <v>5375.299</v>
      </c>
      <c r="O33" s="40">
        <f t="shared" si="7"/>
        <v>24.96084976164883</v>
      </c>
      <c r="P33" s="40">
        <f t="shared" si="7"/>
        <v>64.10110307737803</v>
      </c>
      <c r="Q33" s="40">
        <f t="shared" si="7"/>
        <v>13.849666781326956</v>
      </c>
      <c r="R33" s="78">
        <f t="shared" si="3"/>
        <v>-5176.999</v>
      </c>
      <c r="S33" s="78">
        <f t="shared" si="3"/>
        <v>-547.4929999999999</v>
      </c>
      <c r="T33" s="78">
        <f t="shared" si="3"/>
        <v>-4630.838</v>
      </c>
    </row>
    <row r="34" spans="1:20" ht="24" customHeight="1">
      <c r="A34" s="2" t="s">
        <v>37</v>
      </c>
      <c r="B34" s="77" t="s">
        <v>64</v>
      </c>
      <c r="C34" s="35">
        <f aca="true" t="shared" si="11" ref="C34:C44">D34+E34</f>
        <v>3948.288</v>
      </c>
      <c r="D34" s="41">
        <v>3941.324</v>
      </c>
      <c r="E34" s="41">
        <v>6.964</v>
      </c>
      <c r="F34" s="38">
        <f aca="true" t="shared" si="12" ref="F34:F41">G34+H34</f>
        <v>55643.58</v>
      </c>
      <c r="G34" s="42">
        <v>51464</v>
      </c>
      <c r="H34" s="42">
        <v>4179.58</v>
      </c>
      <c r="I34" s="40">
        <f t="shared" si="9"/>
        <v>7.0956757275502405</v>
      </c>
      <c r="J34" s="40">
        <f t="shared" si="9"/>
        <v>7.658409762163842</v>
      </c>
      <c r="K34" s="40">
        <f t="shared" si="10"/>
        <v>0.16661961249694945</v>
      </c>
      <c r="L34" s="35">
        <f>M34+N34</f>
        <v>1919.1239999999998</v>
      </c>
      <c r="M34" s="41">
        <v>2059.321</v>
      </c>
      <c r="N34" s="41">
        <v>-140.197</v>
      </c>
      <c r="O34" s="40">
        <f t="shared" si="7"/>
        <v>205.7338660763974</v>
      </c>
      <c r="P34" s="40">
        <f t="shared" si="7"/>
        <v>191.3894919733252</v>
      </c>
      <c r="Q34" s="40">
        <f t="shared" si="7"/>
        <v>-4.967296019173021</v>
      </c>
      <c r="R34" s="78">
        <f t="shared" si="3"/>
        <v>2029.1640000000002</v>
      </c>
      <c r="S34" s="78">
        <f t="shared" si="3"/>
        <v>1882.0030000000002</v>
      </c>
      <c r="T34" s="78">
        <f t="shared" si="3"/>
        <v>147.161</v>
      </c>
    </row>
    <row r="35" spans="1:20" ht="26.25" customHeight="1">
      <c r="A35" s="2" t="s">
        <v>38</v>
      </c>
      <c r="B35" s="77" t="s">
        <v>65</v>
      </c>
      <c r="C35" s="35">
        <f t="shared" si="11"/>
        <v>6785.104</v>
      </c>
      <c r="D35" s="41">
        <v>3075.19</v>
      </c>
      <c r="E35" s="41">
        <v>3709.914</v>
      </c>
      <c r="F35" s="38">
        <f t="shared" si="12"/>
        <v>100473.33</v>
      </c>
      <c r="G35" s="42">
        <v>52942</v>
      </c>
      <c r="H35" s="42">
        <v>47531.33</v>
      </c>
      <c r="I35" s="40">
        <f t="shared" si="9"/>
        <v>6.753139365441556</v>
      </c>
      <c r="J35" s="40">
        <f t="shared" si="9"/>
        <v>5.808601866193193</v>
      </c>
      <c r="K35" s="40">
        <f t="shared" si="10"/>
        <v>7.805197119457839</v>
      </c>
      <c r="L35" s="35">
        <f>M35+N35</f>
        <v>5152.338</v>
      </c>
      <c r="M35" s="41">
        <v>1375.53</v>
      </c>
      <c r="N35" s="41">
        <v>3776.808</v>
      </c>
      <c r="O35" s="40">
        <f t="shared" si="7"/>
        <v>131.68980761743506</v>
      </c>
      <c r="P35" s="40">
        <f t="shared" si="7"/>
        <v>223.56400805507695</v>
      </c>
      <c r="Q35" s="40">
        <f t="shared" si="7"/>
        <v>98.22882179872528</v>
      </c>
      <c r="R35" s="78">
        <f t="shared" si="3"/>
        <v>1632.7660000000005</v>
      </c>
      <c r="S35" s="78">
        <f t="shared" si="3"/>
        <v>1699.66</v>
      </c>
      <c r="T35" s="78">
        <f t="shared" si="3"/>
        <v>-66.89399999999978</v>
      </c>
    </row>
    <row r="36" spans="1:20" ht="37.5" customHeight="1">
      <c r="A36" s="2" t="s">
        <v>39</v>
      </c>
      <c r="B36" s="77" t="s">
        <v>66</v>
      </c>
      <c r="C36" s="35">
        <f t="shared" si="11"/>
        <v>2112.911</v>
      </c>
      <c r="D36" s="41">
        <v>2.01</v>
      </c>
      <c r="E36" s="41">
        <v>2110.901</v>
      </c>
      <c r="F36" s="38">
        <f t="shared" si="12"/>
        <v>23674.05</v>
      </c>
      <c r="G36" s="42">
        <v>4</v>
      </c>
      <c r="H36" s="42">
        <v>23670.05</v>
      </c>
      <c r="I36" s="40">
        <f t="shared" si="9"/>
        <v>8.925008606469955</v>
      </c>
      <c r="J36" s="40">
        <f t="shared" si="9"/>
        <v>50.24999999999999</v>
      </c>
      <c r="K36" s="40">
        <f t="shared" si="10"/>
        <v>8.918025099228771</v>
      </c>
      <c r="L36" s="35">
        <f>M36+N36</f>
        <v>7847.820000000001</v>
      </c>
      <c r="M36" s="41">
        <v>4.809</v>
      </c>
      <c r="N36" s="41">
        <v>7843.011</v>
      </c>
      <c r="O36" s="40">
        <f t="shared" si="7"/>
        <v>26.923540550114556</v>
      </c>
      <c r="P36" s="40">
        <f t="shared" si="7"/>
        <v>41.79663131628197</v>
      </c>
      <c r="Q36" s="40">
        <f t="shared" si="7"/>
        <v>26.914421004892127</v>
      </c>
      <c r="R36" s="78">
        <f t="shared" si="3"/>
        <v>-5734.909000000001</v>
      </c>
      <c r="S36" s="78">
        <f t="shared" si="3"/>
        <v>-2.7990000000000004</v>
      </c>
      <c r="T36" s="78">
        <f t="shared" si="3"/>
        <v>-5732.110000000001</v>
      </c>
    </row>
    <row r="37" spans="1:20" ht="21.75" customHeight="1">
      <c r="A37" s="2" t="s">
        <v>40</v>
      </c>
      <c r="B37" s="77" t="s">
        <v>67</v>
      </c>
      <c r="C37" s="35">
        <f t="shared" si="11"/>
        <v>0</v>
      </c>
      <c r="D37" s="41">
        <v>0</v>
      </c>
      <c r="E37" s="41">
        <v>0</v>
      </c>
      <c r="F37" s="38">
        <f t="shared" si="12"/>
        <v>125</v>
      </c>
      <c r="G37" s="42">
        <v>125</v>
      </c>
      <c r="H37" s="42"/>
      <c r="I37" s="40">
        <f t="shared" si="9"/>
        <v>0</v>
      </c>
      <c r="J37" s="40">
        <f t="shared" si="9"/>
        <v>0</v>
      </c>
      <c r="K37" s="40"/>
      <c r="L37" s="35">
        <f>M37+N37</f>
        <v>1</v>
      </c>
      <c r="M37" s="41">
        <v>1</v>
      </c>
      <c r="N37" s="41">
        <v>0</v>
      </c>
      <c r="O37" s="40">
        <f t="shared" si="7"/>
        <v>0</v>
      </c>
      <c r="P37" s="40">
        <f t="shared" si="7"/>
        <v>0</v>
      </c>
      <c r="Q37" s="40"/>
      <c r="R37" s="78">
        <f t="shared" si="3"/>
        <v>-1</v>
      </c>
      <c r="S37" s="78">
        <f t="shared" si="3"/>
        <v>-1</v>
      </c>
      <c r="T37" s="78">
        <f t="shared" si="3"/>
        <v>0</v>
      </c>
    </row>
    <row r="38" spans="1:20" ht="22.5">
      <c r="A38" s="2" t="s">
        <v>41</v>
      </c>
      <c r="B38" s="77" t="s">
        <v>68</v>
      </c>
      <c r="C38" s="35">
        <f t="shared" si="11"/>
        <v>14743.328</v>
      </c>
      <c r="D38" s="41">
        <v>13373.067</v>
      </c>
      <c r="E38" s="41">
        <v>1370.261</v>
      </c>
      <c r="F38" s="38">
        <f t="shared" si="12"/>
        <v>218999.096</v>
      </c>
      <c r="G38" s="42">
        <v>204245</v>
      </c>
      <c r="H38" s="42">
        <v>14754.096</v>
      </c>
      <c r="I38" s="40">
        <f t="shared" si="9"/>
        <v>6.732141031303618</v>
      </c>
      <c r="J38" s="40">
        <f>D38/G38*100</f>
        <v>6.5475615070136355</v>
      </c>
      <c r="K38" s="40">
        <f t="shared" si="10"/>
        <v>9.287326041527724</v>
      </c>
      <c r="L38" s="35">
        <f>M38+N38</f>
        <v>8041.923</v>
      </c>
      <c r="M38" s="41">
        <v>7842.772</v>
      </c>
      <c r="N38" s="41">
        <v>199.151</v>
      </c>
      <c r="O38" s="40">
        <f t="shared" si="7"/>
        <v>183.33087745306688</v>
      </c>
      <c r="P38" s="40">
        <f>D38/M38*100</f>
        <v>170.51454511236588</v>
      </c>
      <c r="Q38" s="40">
        <f t="shared" si="7"/>
        <v>688.0512776737249</v>
      </c>
      <c r="R38" s="78">
        <f t="shared" si="3"/>
        <v>6701.405</v>
      </c>
      <c r="S38" s="78">
        <f t="shared" si="3"/>
        <v>5530.294999999999</v>
      </c>
      <c r="T38" s="78">
        <f t="shared" si="3"/>
        <v>1171.11</v>
      </c>
    </row>
    <row r="39" spans="1:20" s="7" customFormat="1" ht="14.25" customHeight="1">
      <c r="A39" s="2" t="s">
        <v>25</v>
      </c>
      <c r="B39" s="77" t="s">
        <v>69</v>
      </c>
      <c r="C39" s="35">
        <f>C40+C41+C42</f>
        <v>335.87500000000006</v>
      </c>
      <c r="D39" s="41">
        <f>D40+D41+D42</f>
        <v>-558.406</v>
      </c>
      <c r="E39" s="35">
        <f>E40+E41+E42</f>
        <v>1124.444</v>
      </c>
      <c r="F39" s="38">
        <f t="shared" si="12"/>
        <v>3790.9819999999995</v>
      </c>
      <c r="G39" s="42">
        <v>0</v>
      </c>
      <c r="H39" s="42">
        <f>H40+H41+H42+H43</f>
        <v>3790.9819999999995</v>
      </c>
      <c r="I39" s="40">
        <f t="shared" si="9"/>
        <v>8.859841592495034</v>
      </c>
      <c r="J39" s="40"/>
      <c r="K39" s="40">
        <f t="shared" si="10"/>
        <v>29.661021867157377</v>
      </c>
      <c r="L39" s="35">
        <f>L40+L41+L42</f>
        <v>17264.739</v>
      </c>
      <c r="M39" s="41">
        <f>M40+M41+M42</f>
        <v>1579.43</v>
      </c>
      <c r="N39" s="35">
        <f>N40+N41+N42</f>
        <v>37392.684</v>
      </c>
      <c r="O39" s="40">
        <f t="shared" si="7"/>
        <v>1.945439198356836</v>
      </c>
      <c r="P39" s="40">
        <f>D39/M39*100</f>
        <v>-35.35490651690799</v>
      </c>
      <c r="Q39" s="40">
        <f t="shared" si="7"/>
        <v>3.007122997643068</v>
      </c>
      <c r="R39" s="78">
        <f t="shared" si="3"/>
        <v>-16928.864</v>
      </c>
      <c r="S39" s="78">
        <f t="shared" si="3"/>
        <v>-2137.8360000000002</v>
      </c>
      <c r="T39" s="78">
        <f t="shared" si="3"/>
        <v>-36268.24</v>
      </c>
    </row>
    <row r="40" spans="1:20" s="7" customFormat="1" ht="15.75">
      <c r="A40" s="48" t="s">
        <v>42</v>
      </c>
      <c r="B40" s="88" t="s">
        <v>70</v>
      </c>
      <c r="C40" s="49">
        <f>D40+E40-230.163</f>
        <v>359.32500000000005</v>
      </c>
      <c r="D40" s="49">
        <v>-558.406</v>
      </c>
      <c r="E40" s="49">
        <v>1147.894</v>
      </c>
      <c r="F40" s="50">
        <f t="shared" si="12"/>
        <v>0</v>
      </c>
      <c r="G40" s="51">
        <v>0</v>
      </c>
      <c r="H40" s="51"/>
      <c r="I40" s="52"/>
      <c r="J40" s="52"/>
      <c r="K40" s="52"/>
      <c r="L40" s="49">
        <f>M40+N40-21707.375</f>
        <v>17216.968</v>
      </c>
      <c r="M40" s="49">
        <v>1579.43</v>
      </c>
      <c r="N40" s="49">
        <f>37344.913</f>
        <v>37344.913</v>
      </c>
      <c r="O40" s="52">
        <f t="shared" si="7"/>
        <v>2.087039948032662</v>
      </c>
      <c r="P40" s="52">
        <f>D40/M40*100</f>
        <v>-35.35490651690799</v>
      </c>
      <c r="Q40" s="52">
        <f>E40/N40*100</f>
        <v>3.0737626835547855</v>
      </c>
      <c r="R40" s="49">
        <f t="shared" si="3"/>
        <v>-16857.643</v>
      </c>
      <c r="S40" s="49">
        <f t="shared" si="3"/>
        <v>-2137.8360000000002</v>
      </c>
      <c r="T40" s="49">
        <f>E40-N40</f>
        <v>-36197.019</v>
      </c>
    </row>
    <row r="41" spans="1:20" s="7" customFormat="1" ht="15" customHeight="1">
      <c r="A41" s="48" t="s">
        <v>26</v>
      </c>
      <c r="B41" s="88" t="s">
        <v>71</v>
      </c>
      <c r="C41" s="49">
        <f>E41+D41</f>
        <v>-46.2</v>
      </c>
      <c r="D41" s="49">
        <v>0</v>
      </c>
      <c r="E41" s="49">
        <v>-46.2</v>
      </c>
      <c r="F41" s="50">
        <f t="shared" si="12"/>
        <v>3470.182</v>
      </c>
      <c r="G41" s="51">
        <v>0</v>
      </c>
      <c r="H41" s="51">
        <v>3470.182</v>
      </c>
      <c r="I41" s="52">
        <f>C41/F41*100</f>
        <v>-1.3313422754195603</v>
      </c>
      <c r="J41" s="52"/>
      <c r="K41" s="52">
        <f t="shared" si="10"/>
        <v>-1.3313422754195603</v>
      </c>
      <c r="L41" s="49">
        <f>N41+M41</f>
        <v>42.321</v>
      </c>
      <c r="M41" s="49">
        <v>0</v>
      </c>
      <c r="N41" s="49">
        <v>42.321</v>
      </c>
      <c r="O41" s="52">
        <f t="shared" si="7"/>
        <v>-109.16566243708799</v>
      </c>
      <c r="P41" s="52"/>
      <c r="Q41" s="52">
        <f>E41/N41*100</f>
        <v>-109.16566243708799</v>
      </c>
      <c r="R41" s="49">
        <f t="shared" si="3"/>
        <v>-88.521</v>
      </c>
      <c r="S41" s="49">
        <f t="shared" si="3"/>
        <v>0</v>
      </c>
      <c r="T41" s="49">
        <f>E41-N41</f>
        <v>-88.521</v>
      </c>
    </row>
    <row r="42" spans="1:20" s="7" customFormat="1" ht="15" customHeight="1">
      <c r="A42" s="89" t="s">
        <v>43</v>
      </c>
      <c r="B42" s="88" t="s">
        <v>72</v>
      </c>
      <c r="C42" s="53">
        <f>D42+E42</f>
        <v>22.75</v>
      </c>
      <c r="D42" s="49">
        <v>0</v>
      </c>
      <c r="E42" s="49">
        <v>22.75</v>
      </c>
      <c r="F42" s="50">
        <f>G42+H42</f>
        <v>174.7</v>
      </c>
      <c r="G42" s="51"/>
      <c r="H42" s="51">
        <v>174.7</v>
      </c>
      <c r="I42" s="52">
        <f>C42/F42*100</f>
        <v>13.022323983972525</v>
      </c>
      <c r="J42" s="52"/>
      <c r="K42" s="52">
        <f t="shared" si="10"/>
        <v>13.022323983972525</v>
      </c>
      <c r="L42" s="53">
        <f>M42+N42</f>
        <v>5.45</v>
      </c>
      <c r="M42" s="49">
        <v>0</v>
      </c>
      <c r="N42" s="49">
        <v>5.45</v>
      </c>
      <c r="O42" s="52">
        <f t="shared" si="7"/>
        <v>417.43119266055044</v>
      </c>
      <c r="P42" s="52"/>
      <c r="Q42" s="52">
        <f>E42/N42*100</f>
        <v>417.43119266055044</v>
      </c>
      <c r="R42" s="49">
        <f>C42-L42</f>
        <v>17.3</v>
      </c>
      <c r="S42" s="49">
        <f>D42-M42</f>
        <v>0</v>
      </c>
      <c r="T42" s="49">
        <f>E42-N42</f>
        <v>17.3</v>
      </c>
    </row>
    <row r="43" spans="1:20" s="7" customFormat="1" ht="15" customHeight="1">
      <c r="A43" s="89" t="s">
        <v>87</v>
      </c>
      <c r="B43" s="88"/>
      <c r="C43" s="53"/>
      <c r="D43" s="49"/>
      <c r="E43" s="49"/>
      <c r="F43" s="50">
        <f>G43+H43</f>
        <v>146.1</v>
      </c>
      <c r="G43" s="51"/>
      <c r="H43" s="51">
        <v>146.1</v>
      </c>
      <c r="I43" s="52"/>
      <c r="J43" s="52"/>
      <c r="K43" s="52"/>
      <c r="L43" s="53"/>
      <c r="M43" s="49"/>
      <c r="N43" s="49"/>
      <c r="O43" s="52"/>
      <c r="P43" s="52"/>
      <c r="Q43" s="52"/>
      <c r="R43" s="49"/>
      <c r="S43" s="49"/>
      <c r="T43" s="49"/>
    </row>
    <row r="44" spans="1:20" s="7" customFormat="1" ht="15" customHeight="1">
      <c r="A44" s="54" t="s">
        <v>44</v>
      </c>
      <c r="B44" s="90" t="s">
        <v>73</v>
      </c>
      <c r="C44" s="35">
        <f t="shared" si="11"/>
        <v>0</v>
      </c>
      <c r="D44" s="41">
        <v>0</v>
      </c>
      <c r="E44" s="41"/>
      <c r="F44" s="38"/>
      <c r="G44" s="91">
        <v>0</v>
      </c>
      <c r="H44" s="92"/>
      <c r="I44" s="93"/>
      <c r="J44" s="55"/>
      <c r="K44" s="40"/>
      <c r="L44" s="35">
        <f>M44+N44</f>
        <v>0</v>
      </c>
      <c r="M44" s="41">
        <v>0</v>
      </c>
      <c r="N44" s="41"/>
      <c r="O44" s="55"/>
      <c r="P44" s="55"/>
      <c r="Q44" s="55"/>
      <c r="R44" s="78"/>
      <c r="S44" s="78"/>
      <c r="T44" s="78"/>
    </row>
    <row r="45" spans="1:20" ht="21" customHeight="1" hidden="1">
      <c r="A45" s="30" t="s">
        <v>88</v>
      </c>
      <c r="B45" s="90"/>
      <c r="C45" s="35"/>
      <c r="D45" s="41"/>
      <c r="E45" s="41"/>
      <c r="F45" s="38"/>
      <c r="G45" s="42"/>
      <c r="H45" s="42"/>
      <c r="I45" s="55"/>
      <c r="J45" s="55"/>
      <c r="K45" s="40" t="e">
        <f t="shared" si="10"/>
        <v>#DIV/0!</v>
      </c>
      <c r="L45" s="35"/>
      <c r="M45" s="41"/>
      <c r="N45" s="41"/>
      <c r="O45" s="55" t="e">
        <f aca="true" t="shared" si="13" ref="O45:Q46">C45/L45*100</f>
        <v>#DIV/0!</v>
      </c>
      <c r="P45" s="55" t="e">
        <f t="shared" si="13"/>
        <v>#DIV/0!</v>
      </c>
      <c r="Q45" s="55" t="e">
        <f t="shared" si="13"/>
        <v>#DIV/0!</v>
      </c>
      <c r="R45" s="35"/>
      <c r="S45" s="35"/>
      <c r="T45" s="35"/>
    </row>
    <row r="46" spans="1:20" s="8" customFormat="1" ht="22.5">
      <c r="A46" s="2" t="s">
        <v>45</v>
      </c>
      <c r="B46" s="77" t="s">
        <v>74</v>
      </c>
      <c r="C46" s="35">
        <f>D46+E46</f>
        <v>2310</v>
      </c>
      <c r="D46" s="41">
        <v>1750</v>
      </c>
      <c r="E46" s="41">
        <v>560</v>
      </c>
      <c r="F46" s="38">
        <f>G46+H46</f>
        <v>7335.5</v>
      </c>
      <c r="G46" s="42">
        <v>6500</v>
      </c>
      <c r="H46" s="42">
        <v>835.5</v>
      </c>
      <c r="I46" s="40">
        <f>C46/F46*100</f>
        <v>31.490695930747737</v>
      </c>
      <c r="J46" s="40">
        <f>D46/G46*100</f>
        <v>26.923076923076923</v>
      </c>
      <c r="K46" s="40"/>
      <c r="L46" s="35">
        <f>M46+N46</f>
        <v>2119.469</v>
      </c>
      <c r="M46" s="41">
        <v>1975</v>
      </c>
      <c r="N46" s="41">
        <v>144.469</v>
      </c>
      <c r="O46" s="55">
        <f t="shared" si="13"/>
        <v>108.98956295185256</v>
      </c>
      <c r="P46" s="55">
        <f t="shared" si="13"/>
        <v>88.60759493670885</v>
      </c>
      <c r="Q46" s="55">
        <f>E46/N46*100</f>
        <v>387.6264112024033</v>
      </c>
      <c r="R46" s="78">
        <f>S46+T46</f>
        <v>190.531</v>
      </c>
      <c r="S46" s="78">
        <f>D46-M46</f>
        <v>-225</v>
      </c>
      <c r="T46" s="78">
        <f>E46-N46</f>
        <v>415.531</v>
      </c>
    </row>
    <row r="47" spans="1:14" s="8" customFormat="1" ht="15" customHeight="1">
      <c r="A47" s="14"/>
      <c r="B47" s="14"/>
      <c r="C47" s="9"/>
      <c r="D47" s="9"/>
      <c r="E47" s="9"/>
      <c r="F47" s="10"/>
      <c r="G47" s="10"/>
      <c r="H47" s="11"/>
      <c r="L47" s="9"/>
      <c r="M47" s="9"/>
      <c r="N47" s="9"/>
    </row>
    <row r="48" spans="1:14" s="8" customFormat="1" ht="15">
      <c r="A48" s="14"/>
      <c r="B48" s="14"/>
      <c r="C48" s="9"/>
      <c r="D48" s="9"/>
      <c r="E48" s="9"/>
      <c r="F48" s="10"/>
      <c r="G48" s="10"/>
      <c r="H48" s="11"/>
      <c r="L48" s="9"/>
      <c r="M48" s="9"/>
      <c r="N48" s="9"/>
    </row>
    <row r="49" spans="1:14" s="8" customFormat="1" ht="15">
      <c r="A49" s="14"/>
      <c r="B49" s="14"/>
      <c r="C49" s="9"/>
      <c r="D49" s="9"/>
      <c r="E49" s="9"/>
      <c r="F49" s="10"/>
      <c r="G49" s="10"/>
      <c r="H49" s="11"/>
      <c r="L49" s="9"/>
      <c r="M49" s="9"/>
      <c r="N49" s="9"/>
    </row>
    <row r="50" spans="1:14" s="8" customFormat="1" ht="15">
      <c r="A50" s="14"/>
      <c r="B50" s="14"/>
      <c r="C50" s="9"/>
      <c r="D50" s="9"/>
      <c r="E50" s="9"/>
      <c r="F50" s="10"/>
      <c r="G50" s="10"/>
      <c r="H50" s="11"/>
      <c r="L50" s="9"/>
      <c r="M50" s="9"/>
      <c r="N50" s="9"/>
    </row>
    <row r="51" spans="1:14" s="8" customFormat="1" ht="15">
      <c r="A51" s="14"/>
      <c r="B51" s="14"/>
      <c r="C51" s="9"/>
      <c r="D51" s="9"/>
      <c r="E51" s="9"/>
      <c r="F51" s="10"/>
      <c r="G51" s="10"/>
      <c r="H51" s="11"/>
      <c r="L51" s="9"/>
      <c r="M51" s="9"/>
      <c r="N51" s="9"/>
    </row>
    <row r="52" spans="1:14" s="8" customFormat="1" ht="15">
      <c r="A52" s="14"/>
      <c r="B52" s="14"/>
      <c r="C52" s="9"/>
      <c r="D52" s="9"/>
      <c r="E52" s="9"/>
      <c r="F52" s="10"/>
      <c r="G52" s="10"/>
      <c r="H52" s="11"/>
      <c r="L52" s="9"/>
      <c r="M52" s="9"/>
      <c r="N52" s="9"/>
    </row>
    <row r="53" spans="1:14" s="8" customFormat="1" ht="15">
      <c r="A53" s="14"/>
      <c r="B53" s="14"/>
      <c r="C53" s="9"/>
      <c r="D53" s="9"/>
      <c r="E53" s="9"/>
      <c r="F53" s="10"/>
      <c r="G53" s="10"/>
      <c r="H53" s="11"/>
      <c r="L53" s="9"/>
      <c r="M53" s="9"/>
      <c r="N53" s="9"/>
    </row>
    <row r="54" spans="1:14" s="8" customFormat="1" ht="15">
      <c r="A54" s="14"/>
      <c r="B54" s="14"/>
      <c r="C54" s="9"/>
      <c r="D54" s="9"/>
      <c r="E54" s="9"/>
      <c r="F54" s="10"/>
      <c r="G54" s="10"/>
      <c r="H54" s="11"/>
      <c r="L54" s="9"/>
      <c r="M54" s="9"/>
      <c r="N54" s="9"/>
    </row>
    <row r="55" spans="1:14" s="8" customFormat="1" ht="15">
      <c r="A55" s="14"/>
      <c r="B55" s="14"/>
      <c r="C55" s="9"/>
      <c r="D55" s="9"/>
      <c r="E55" s="9"/>
      <c r="F55" s="10"/>
      <c r="G55" s="10"/>
      <c r="H55" s="11"/>
      <c r="L55" s="9"/>
      <c r="M55" s="9"/>
      <c r="N55" s="9"/>
    </row>
    <row r="56" spans="1:14" s="8" customFormat="1" ht="15">
      <c r="A56" s="14"/>
      <c r="B56" s="14"/>
      <c r="C56" s="9"/>
      <c r="D56" s="9"/>
      <c r="E56" s="9"/>
      <c r="F56" s="10"/>
      <c r="G56" s="10"/>
      <c r="H56" s="11"/>
      <c r="L56" s="9"/>
      <c r="M56" s="9"/>
      <c r="N56" s="9"/>
    </row>
    <row r="57" spans="1:14" s="8" customFormat="1" ht="15">
      <c r="A57" s="14"/>
      <c r="B57" s="14"/>
      <c r="C57" s="9"/>
      <c r="D57" s="9"/>
      <c r="E57" s="9"/>
      <c r="F57" s="10"/>
      <c r="G57" s="10"/>
      <c r="H57" s="11"/>
      <c r="L57" s="9"/>
      <c r="M57" s="9"/>
      <c r="N57" s="9"/>
    </row>
    <row r="58" spans="1:14" s="8" customFormat="1" ht="15">
      <c r="A58" s="14"/>
      <c r="B58" s="14"/>
      <c r="C58" s="9"/>
      <c r="D58" s="9"/>
      <c r="E58" s="9"/>
      <c r="F58" s="10"/>
      <c r="G58" s="10"/>
      <c r="H58" s="11"/>
      <c r="L58" s="9"/>
      <c r="M58" s="9"/>
      <c r="N58" s="9"/>
    </row>
    <row r="59" spans="1:14" s="8" customFormat="1" ht="15">
      <c r="A59" s="14"/>
      <c r="B59" s="14"/>
      <c r="C59" s="9"/>
      <c r="D59" s="9"/>
      <c r="E59" s="9"/>
      <c r="F59" s="10"/>
      <c r="G59" s="10"/>
      <c r="H59" s="11"/>
      <c r="L59" s="9"/>
      <c r="M59" s="9"/>
      <c r="N59" s="9"/>
    </row>
    <row r="60" spans="1:14" s="8" customFormat="1" ht="15">
      <c r="A60" s="14"/>
      <c r="B60" s="14"/>
      <c r="C60" s="9"/>
      <c r="D60" s="9"/>
      <c r="E60" s="9"/>
      <c r="F60" s="10"/>
      <c r="G60" s="10"/>
      <c r="H60" s="11"/>
      <c r="L60" s="9"/>
      <c r="M60" s="9"/>
      <c r="N60" s="9"/>
    </row>
    <row r="61" spans="1:14" s="8" customFormat="1" ht="15">
      <c r="A61" s="14"/>
      <c r="B61" s="14"/>
      <c r="C61" s="9"/>
      <c r="D61" s="9"/>
      <c r="E61" s="9"/>
      <c r="F61" s="10"/>
      <c r="G61" s="10"/>
      <c r="H61" s="11"/>
      <c r="L61" s="9"/>
      <c r="M61" s="9"/>
      <c r="N61" s="9"/>
    </row>
    <row r="62" spans="1:14" s="8" customFormat="1" ht="15">
      <c r="A62" s="14"/>
      <c r="B62" s="14"/>
      <c r="C62" s="9"/>
      <c r="D62" s="9"/>
      <c r="E62" s="9"/>
      <c r="F62" s="10"/>
      <c r="G62" s="10"/>
      <c r="H62" s="11"/>
      <c r="L62" s="9"/>
      <c r="M62" s="9"/>
      <c r="N62" s="9"/>
    </row>
    <row r="63" spans="1:14" s="8" customFormat="1" ht="15">
      <c r="A63" s="14"/>
      <c r="B63" s="14"/>
      <c r="C63" s="9"/>
      <c r="D63" s="9"/>
      <c r="E63" s="9"/>
      <c r="F63" s="10"/>
      <c r="G63" s="10"/>
      <c r="H63" s="11"/>
      <c r="L63" s="9"/>
      <c r="M63" s="9"/>
      <c r="N63" s="9"/>
    </row>
    <row r="64" spans="1:14" s="8" customFormat="1" ht="15">
      <c r="A64" s="14"/>
      <c r="B64" s="14"/>
      <c r="C64" s="9"/>
      <c r="D64" s="9"/>
      <c r="E64" s="9"/>
      <c r="F64" s="10"/>
      <c r="G64" s="10"/>
      <c r="H64" s="11"/>
      <c r="L64" s="9"/>
      <c r="M64" s="9"/>
      <c r="N64" s="9"/>
    </row>
    <row r="65" spans="1:14" s="8" customFormat="1" ht="15">
      <c r="A65" s="14"/>
      <c r="B65" s="14"/>
      <c r="C65" s="9"/>
      <c r="D65" s="9"/>
      <c r="E65" s="9"/>
      <c r="F65" s="10"/>
      <c r="G65" s="10"/>
      <c r="H65" s="11"/>
      <c r="L65" s="9"/>
      <c r="M65" s="9"/>
      <c r="N65" s="9"/>
    </row>
    <row r="66" spans="1:14" s="8" customFormat="1" ht="15">
      <c r="A66" s="14"/>
      <c r="B66" s="14"/>
      <c r="C66" s="9"/>
      <c r="D66" s="9"/>
      <c r="E66" s="9"/>
      <c r="F66" s="10"/>
      <c r="G66" s="10"/>
      <c r="H66" s="11"/>
      <c r="L66" s="9"/>
      <c r="M66" s="9"/>
      <c r="N66" s="9"/>
    </row>
    <row r="67" spans="1:14" s="8" customFormat="1" ht="15">
      <c r="A67" s="14"/>
      <c r="B67" s="14"/>
      <c r="C67" s="9"/>
      <c r="D67" s="9"/>
      <c r="E67" s="9"/>
      <c r="F67" s="10"/>
      <c r="G67" s="10"/>
      <c r="H67" s="11"/>
      <c r="L67" s="9"/>
      <c r="M67" s="9"/>
      <c r="N67" s="9"/>
    </row>
    <row r="68" spans="1:14" s="8" customFormat="1" ht="15">
      <c r="A68" s="14"/>
      <c r="B68" s="14"/>
      <c r="C68" s="9"/>
      <c r="D68" s="9"/>
      <c r="E68" s="9"/>
      <c r="F68" s="10"/>
      <c r="G68" s="10"/>
      <c r="H68" s="11"/>
      <c r="L68" s="9"/>
      <c r="M68" s="9"/>
      <c r="N68" s="9"/>
    </row>
    <row r="69" spans="1:14" s="8" customFormat="1" ht="15">
      <c r="A69" s="14"/>
      <c r="B69" s="14"/>
      <c r="C69" s="9"/>
      <c r="D69" s="9"/>
      <c r="E69" s="9"/>
      <c r="F69" s="10"/>
      <c r="G69" s="10"/>
      <c r="H69" s="11"/>
      <c r="L69" s="9"/>
      <c r="M69" s="9"/>
      <c r="N69" s="9"/>
    </row>
    <row r="70" spans="1:14" s="8" customFormat="1" ht="15">
      <c r="A70" s="14"/>
      <c r="B70" s="14"/>
      <c r="C70" s="9"/>
      <c r="D70" s="9"/>
      <c r="E70" s="9"/>
      <c r="F70" s="10"/>
      <c r="G70" s="10"/>
      <c r="H70" s="11"/>
      <c r="L70" s="9"/>
      <c r="M70" s="9"/>
      <c r="N70" s="9"/>
    </row>
    <row r="71" spans="1:14" s="8" customFormat="1" ht="15">
      <c r="A71" s="14"/>
      <c r="B71" s="14"/>
      <c r="C71" s="9"/>
      <c r="D71" s="9"/>
      <c r="E71" s="9"/>
      <c r="F71" s="10"/>
      <c r="G71" s="10"/>
      <c r="H71" s="11"/>
      <c r="L71" s="9"/>
      <c r="M71" s="9"/>
      <c r="N71" s="9"/>
    </row>
    <row r="72" spans="1:14" s="8" customFormat="1" ht="15">
      <c r="A72" s="14"/>
      <c r="B72" s="14"/>
      <c r="C72" s="9"/>
      <c r="D72" s="9"/>
      <c r="E72" s="9"/>
      <c r="F72" s="10"/>
      <c r="G72" s="10"/>
      <c r="H72" s="11"/>
      <c r="L72" s="9"/>
      <c r="M72" s="9"/>
      <c r="N72" s="9"/>
    </row>
    <row r="73" spans="1:14" s="8" customFormat="1" ht="15">
      <c r="A73" s="14"/>
      <c r="B73" s="14"/>
      <c r="C73" s="9"/>
      <c r="D73" s="9"/>
      <c r="E73" s="9"/>
      <c r="F73" s="10"/>
      <c r="G73" s="10"/>
      <c r="H73" s="11"/>
      <c r="L73" s="9"/>
      <c r="M73" s="9"/>
      <c r="N73" s="9"/>
    </row>
    <row r="74" spans="1:14" s="8" customFormat="1" ht="15">
      <c r="A74" s="14"/>
      <c r="B74" s="14"/>
      <c r="C74" s="9"/>
      <c r="D74" s="9"/>
      <c r="E74" s="9"/>
      <c r="F74" s="10"/>
      <c r="G74" s="10"/>
      <c r="H74" s="11"/>
      <c r="L74" s="9"/>
      <c r="M74" s="9"/>
      <c r="N74" s="9"/>
    </row>
    <row r="75" spans="1:14" s="8" customFormat="1" ht="15">
      <c r="A75" s="14"/>
      <c r="B75" s="14"/>
      <c r="C75" s="9"/>
      <c r="D75" s="9"/>
      <c r="E75" s="9"/>
      <c r="F75" s="10"/>
      <c r="G75" s="10"/>
      <c r="H75" s="11"/>
      <c r="L75" s="9"/>
      <c r="M75" s="9"/>
      <c r="N75" s="9"/>
    </row>
    <row r="76" spans="1:14" s="8" customFormat="1" ht="15">
      <c r="A76" s="14"/>
      <c r="B76" s="14"/>
      <c r="C76" s="9"/>
      <c r="D76" s="9"/>
      <c r="E76" s="9"/>
      <c r="F76" s="10"/>
      <c r="G76" s="10"/>
      <c r="H76" s="11"/>
      <c r="L76" s="9"/>
      <c r="M76" s="9"/>
      <c r="N76" s="9"/>
    </row>
    <row r="77" spans="1:14" s="8" customFormat="1" ht="15">
      <c r="A77" s="14"/>
      <c r="B77" s="14"/>
      <c r="C77" s="9"/>
      <c r="D77" s="9"/>
      <c r="E77" s="9"/>
      <c r="F77" s="10"/>
      <c r="G77" s="10"/>
      <c r="H77" s="11"/>
      <c r="L77" s="9"/>
      <c r="M77" s="9"/>
      <c r="N77" s="9"/>
    </row>
    <row r="78" spans="1:14" s="8" customFormat="1" ht="15">
      <c r="A78" s="14"/>
      <c r="B78" s="14"/>
      <c r="C78" s="9"/>
      <c r="D78" s="9"/>
      <c r="E78" s="9"/>
      <c r="F78" s="10"/>
      <c r="G78" s="10"/>
      <c r="H78" s="11"/>
      <c r="L78" s="9"/>
      <c r="M78" s="9"/>
      <c r="N78" s="9"/>
    </row>
    <row r="79" spans="1:14" s="8" customFormat="1" ht="15">
      <c r="A79" s="14"/>
      <c r="B79" s="14"/>
      <c r="C79" s="9"/>
      <c r="D79" s="9"/>
      <c r="E79" s="9"/>
      <c r="F79" s="10"/>
      <c r="G79" s="10"/>
      <c r="H79" s="11"/>
      <c r="L79" s="9"/>
      <c r="M79" s="9"/>
      <c r="N79" s="9"/>
    </row>
    <row r="80" spans="1:14" s="8" customFormat="1" ht="15">
      <c r="A80" s="14"/>
      <c r="B80" s="14"/>
      <c r="C80" s="9"/>
      <c r="D80" s="9"/>
      <c r="E80" s="9"/>
      <c r="F80" s="10"/>
      <c r="G80" s="10"/>
      <c r="H80" s="11"/>
      <c r="L80" s="9"/>
      <c r="M80" s="9"/>
      <c r="N80" s="9"/>
    </row>
    <row r="81" spans="1:14" s="8" customFormat="1" ht="15">
      <c r="A81" s="14"/>
      <c r="B81" s="14"/>
      <c r="C81" s="9"/>
      <c r="D81" s="9"/>
      <c r="E81" s="9"/>
      <c r="F81" s="10"/>
      <c r="G81" s="10"/>
      <c r="H81" s="11"/>
      <c r="L81" s="9"/>
      <c r="M81" s="9"/>
      <c r="N81" s="9"/>
    </row>
    <row r="82" spans="1:14" s="8" customFormat="1" ht="15">
      <c r="A82" s="14"/>
      <c r="B82" s="14"/>
      <c r="C82" s="9"/>
      <c r="D82" s="9"/>
      <c r="E82" s="9"/>
      <c r="F82" s="10"/>
      <c r="G82" s="10"/>
      <c r="H82" s="11"/>
      <c r="L82" s="9"/>
      <c r="M82" s="9"/>
      <c r="N82" s="9"/>
    </row>
    <row r="83" spans="1:14" s="8" customFormat="1" ht="15">
      <c r="A83" s="14"/>
      <c r="B83" s="14"/>
      <c r="C83" s="9"/>
      <c r="D83" s="9"/>
      <c r="E83" s="9"/>
      <c r="F83" s="10"/>
      <c r="G83" s="10"/>
      <c r="H83" s="11"/>
      <c r="L83" s="9"/>
      <c r="M83" s="9"/>
      <c r="N83" s="9"/>
    </row>
    <row r="84" spans="1:14" s="8" customFormat="1" ht="15">
      <c r="A84" s="14"/>
      <c r="B84" s="14"/>
      <c r="C84" s="9"/>
      <c r="D84" s="9"/>
      <c r="E84" s="9"/>
      <c r="F84" s="10"/>
      <c r="G84" s="10"/>
      <c r="H84" s="11"/>
      <c r="L84" s="9"/>
      <c r="M84" s="9"/>
      <c r="N84" s="9"/>
    </row>
    <row r="85" spans="1:14" s="8" customFormat="1" ht="15">
      <c r="A85" s="14"/>
      <c r="B85" s="14"/>
      <c r="C85" s="9"/>
      <c r="D85" s="9"/>
      <c r="E85" s="9"/>
      <c r="F85" s="10"/>
      <c r="G85" s="10"/>
      <c r="H85" s="11"/>
      <c r="L85" s="9"/>
      <c r="M85" s="9"/>
      <c r="N85" s="9"/>
    </row>
    <row r="86" spans="1:14" s="8" customFormat="1" ht="15">
      <c r="A86" s="14"/>
      <c r="B86" s="14"/>
      <c r="C86" s="9"/>
      <c r="D86" s="9"/>
      <c r="E86" s="9"/>
      <c r="F86" s="10"/>
      <c r="G86" s="10"/>
      <c r="H86" s="11"/>
      <c r="L86" s="9"/>
      <c r="M86" s="9"/>
      <c r="N86" s="9"/>
    </row>
    <row r="87" spans="1:14" s="8" customFormat="1" ht="15">
      <c r="A87" s="14"/>
      <c r="B87" s="14"/>
      <c r="C87" s="9"/>
      <c r="D87" s="9"/>
      <c r="E87" s="9"/>
      <c r="F87" s="10"/>
      <c r="G87" s="10"/>
      <c r="H87" s="11"/>
      <c r="L87" s="9"/>
      <c r="M87" s="9"/>
      <c r="N87" s="9"/>
    </row>
    <row r="88" spans="1:14" s="8" customFormat="1" ht="15">
      <c r="A88" s="14"/>
      <c r="B88" s="14"/>
      <c r="C88" s="9"/>
      <c r="D88" s="9"/>
      <c r="E88" s="9"/>
      <c r="F88" s="10"/>
      <c r="G88" s="10"/>
      <c r="H88" s="11"/>
      <c r="L88" s="9"/>
      <c r="M88" s="9"/>
      <c r="N88" s="9"/>
    </row>
    <row r="89" spans="1:14" s="8" customFormat="1" ht="15">
      <c r="A89" s="14"/>
      <c r="B89" s="14"/>
      <c r="C89" s="9"/>
      <c r="D89" s="9"/>
      <c r="E89" s="9"/>
      <c r="F89" s="10"/>
      <c r="G89" s="10"/>
      <c r="H89" s="11"/>
      <c r="L89" s="9"/>
      <c r="M89" s="9"/>
      <c r="N89" s="9"/>
    </row>
    <row r="90" spans="1:14" s="8" customFormat="1" ht="15">
      <c r="A90" s="14"/>
      <c r="B90" s="14"/>
      <c r="C90" s="9"/>
      <c r="D90" s="9"/>
      <c r="E90" s="9"/>
      <c r="F90" s="10"/>
      <c r="G90" s="10"/>
      <c r="H90" s="11"/>
      <c r="L90" s="9"/>
      <c r="M90" s="9"/>
      <c r="N90" s="9"/>
    </row>
    <row r="91" spans="1:14" s="8" customFormat="1" ht="15">
      <c r="A91" s="14"/>
      <c r="B91" s="14"/>
      <c r="C91" s="9"/>
      <c r="D91" s="9"/>
      <c r="E91" s="9"/>
      <c r="F91" s="10"/>
      <c r="G91" s="10"/>
      <c r="H91" s="11"/>
      <c r="L91" s="9"/>
      <c r="M91" s="9"/>
      <c r="N91" s="9"/>
    </row>
    <row r="92" spans="1:14" s="8" customFormat="1" ht="15">
      <c r="A92" s="14"/>
      <c r="B92" s="14"/>
      <c r="C92" s="9"/>
      <c r="D92" s="9"/>
      <c r="E92" s="9"/>
      <c r="F92" s="10"/>
      <c r="G92" s="10"/>
      <c r="H92" s="11"/>
      <c r="L92" s="9"/>
      <c r="M92" s="9"/>
      <c r="N92" s="9"/>
    </row>
    <row r="93" spans="1:14" s="8" customFormat="1" ht="15">
      <c r="A93" s="14"/>
      <c r="B93" s="14"/>
      <c r="C93" s="9"/>
      <c r="D93" s="9"/>
      <c r="E93" s="9"/>
      <c r="F93" s="10"/>
      <c r="G93" s="10"/>
      <c r="H93" s="11"/>
      <c r="L93" s="9"/>
      <c r="M93" s="9"/>
      <c r="N93" s="9"/>
    </row>
    <row r="94" spans="1:14" s="8" customFormat="1" ht="15">
      <c r="A94" s="14"/>
      <c r="B94" s="14"/>
      <c r="C94" s="9"/>
      <c r="D94" s="9"/>
      <c r="E94" s="9"/>
      <c r="F94" s="10"/>
      <c r="G94" s="10"/>
      <c r="H94" s="11"/>
      <c r="L94" s="9"/>
      <c r="M94" s="9"/>
      <c r="N94" s="9"/>
    </row>
    <row r="95" spans="1:14" s="8" customFormat="1" ht="15">
      <c r="A95" s="14"/>
      <c r="B95" s="14"/>
      <c r="C95" s="9"/>
      <c r="D95" s="9"/>
      <c r="E95" s="9"/>
      <c r="F95" s="10"/>
      <c r="G95" s="10"/>
      <c r="H95" s="11"/>
      <c r="L95" s="9"/>
      <c r="M95" s="9"/>
      <c r="N95" s="9"/>
    </row>
    <row r="96" spans="1:14" s="8" customFormat="1" ht="15">
      <c r="A96" s="14"/>
      <c r="B96" s="14"/>
      <c r="C96" s="9"/>
      <c r="D96" s="9"/>
      <c r="E96" s="9"/>
      <c r="F96" s="10"/>
      <c r="G96" s="10"/>
      <c r="H96" s="11"/>
      <c r="L96" s="9"/>
      <c r="M96" s="9"/>
      <c r="N96" s="9"/>
    </row>
    <row r="97" spans="1:14" s="8" customFormat="1" ht="15">
      <c r="A97" s="14"/>
      <c r="B97" s="14"/>
      <c r="C97" s="9"/>
      <c r="D97" s="9"/>
      <c r="E97" s="9"/>
      <c r="F97" s="10"/>
      <c r="G97" s="10"/>
      <c r="H97" s="11"/>
      <c r="L97" s="9"/>
      <c r="M97" s="9"/>
      <c r="N97" s="9"/>
    </row>
    <row r="98" spans="1:14" s="8" customFormat="1" ht="15">
      <c r="A98" s="14"/>
      <c r="B98" s="14"/>
      <c r="C98" s="9"/>
      <c r="D98" s="9"/>
      <c r="E98" s="9"/>
      <c r="F98" s="10"/>
      <c r="G98" s="10"/>
      <c r="H98" s="11"/>
      <c r="L98" s="9"/>
      <c r="M98" s="9"/>
      <c r="N98" s="9"/>
    </row>
    <row r="99" spans="1:14" s="8" customFormat="1" ht="15">
      <c r="A99" s="14"/>
      <c r="B99" s="14"/>
      <c r="C99" s="9"/>
      <c r="D99" s="9"/>
      <c r="E99" s="9"/>
      <c r="F99" s="10"/>
      <c r="G99" s="10"/>
      <c r="H99" s="11"/>
      <c r="L99" s="9"/>
      <c r="M99" s="9"/>
      <c r="N99" s="9"/>
    </row>
    <row r="100" spans="1:14" s="8" customFormat="1" ht="15">
      <c r="A100" s="14"/>
      <c r="B100" s="14"/>
      <c r="C100" s="9"/>
      <c r="D100" s="9"/>
      <c r="E100" s="9"/>
      <c r="F100" s="10"/>
      <c r="G100" s="10"/>
      <c r="H100" s="11"/>
      <c r="L100" s="9"/>
      <c r="M100" s="9"/>
      <c r="N100" s="9"/>
    </row>
    <row r="101" spans="1:14" s="8" customFormat="1" ht="15">
      <c r="A101" s="14"/>
      <c r="B101" s="14"/>
      <c r="C101" s="9"/>
      <c r="D101" s="9"/>
      <c r="E101" s="9"/>
      <c r="F101" s="10"/>
      <c r="G101" s="10"/>
      <c r="H101" s="11"/>
      <c r="L101" s="9"/>
      <c r="M101" s="9"/>
      <c r="N101" s="9"/>
    </row>
    <row r="102" spans="1:14" s="8" customFormat="1" ht="15">
      <c r="A102" s="14"/>
      <c r="B102" s="14"/>
      <c r="C102" s="9"/>
      <c r="D102" s="9"/>
      <c r="E102" s="9"/>
      <c r="F102" s="10"/>
      <c r="G102" s="10"/>
      <c r="H102" s="11"/>
      <c r="L102" s="9"/>
      <c r="M102" s="9"/>
      <c r="N102" s="9"/>
    </row>
    <row r="103" spans="1:14" s="8" customFormat="1" ht="15">
      <c r="A103" s="14"/>
      <c r="B103" s="14"/>
      <c r="C103" s="9"/>
      <c r="D103" s="9"/>
      <c r="E103" s="9"/>
      <c r="F103" s="10"/>
      <c r="G103" s="10"/>
      <c r="H103" s="11"/>
      <c r="L103" s="9"/>
      <c r="M103" s="9"/>
      <c r="N103" s="9"/>
    </row>
    <row r="104" spans="1:14" s="8" customFormat="1" ht="15">
      <c r="A104" s="14"/>
      <c r="B104" s="14"/>
      <c r="C104" s="9"/>
      <c r="D104" s="9"/>
      <c r="E104" s="9"/>
      <c r="F104" s="10"/>
      <c r="G104" s="10"/>
      <c r="H104" s="11"/>
      <c r="L104" s="9"/>
      <c r="M104" s="9"/>
      <c r="N104" s="9"/>
    </row>
    <row r="105" spans="1:14" s="8" customFormat="1" ht="15">
      <c r="A105" s="14"/>
      <c r="B105" s="14"/>
      <c r="C105" s="9"/>
      <c r="D105" s="9"/>
      <c r="E105" s="9"/>
      <c r="F105" s="10"/>
      <c r="G105" s="10"/>
      <c r="H105" s="11"/>
      <c r="L105" s="9"/>
      <c r="M105" s="9"/>
      <c r="N105" s="9"/>
    </row>
    <row r="106" spans="1:14" s="8" customFormat="1" ht="15">
      <c r="A106" s="14"/>
      <c r="B106" s="14"/>
      <c r="C106" s="9"/>
      <c r="D106" s="9"/>
      <c r="E106" s="9"/>
      <c r="F106" s="10"/>
      <c r="G106" s="10"/>
      <c r="H106" s="11"/>
      <c r="L106" s="9"/>
      <c r="M106" s="9"/>
      <c r="N106" s="9"/>
    </row>
    <row r="107" spans="1:14" s="8" customFormat="1" ht="15">
      <c r="A107" s="14"/>
      <c r="B107" s="14"/>
      <c r="C107" s="9"/>
      <c r="D107" s="9"/>
      <c r="E107" s="9"/>
      <c r="F107" s="10"/>
      <c r="G107" s="10"/>
      <c r="H107" s="11"/>
      <c r="L107" s="9"/>
      <c r="M107" s="9"/>
      <c r="N107" s="9"/>
    </row>
    <row r="108" spans="1:14" s="8" customFormat="1" ht="15">
      <c r="A108" s="14"/>
      <c r="B108" s="14"/>
      <c r="C108" s="9"/>
      <c r="D108" s="9"/>
      <c r="E108" s="9"/>
      <c r="F108" s="10"/>
      <c r="G108" s="10"/>
      <c r="H108" s="11"/>
      <c r="L108" s="9"/>
      <c r="M108" s="9"/>
      <c r="N108" s="9"/>
    </row>
    <row r="109" spans="1:14" s="8" customFormat="1" ht="15">
      <c r="A109" s="14"/>
      <c r="B109" s="14"/>
      <c r="C109" s="9"/>
      <c r="D109" s="9"/>
      <c r="E109" s="9"/>
      <c r="F109" s="10"/>
      <c r="G109" s="10"/>
      <c r="H109" s="11"/>
      <c r="L109" s="9"/>
      <c r="M109" s="9"/>
      <c r="N109" s="9"/>
    </row>
    <row r="110" spans="1:14" s="8" customFormat="1" ht="15">
      <c r="A110" s="14"/>
      <c r="B110" s="14"/>
      <c r="C110" s="9"/>
      <c r="D110" s="9"/>
      <c r="E110" s="9"/>
      <c r="F110" s="10"/>
      <c r="G110" s="10"/>
      <c r="H110" s="11"/>
      <c r="L110" s="9"/>
      <c r="M110" s="9"/>
      <c r="N110" s="9"/>
    </row>
    <row r="111" spans="1:14" s="8" customFormat="1" ht="15">
      <c r="A111" s="14"/>
      <c r="B111" s="14"/>
      <c r="C111" s="9"/>
      <c r="D111" s="9"/>
      <c r="E111" s="9"/>
      <c r="F111" s="10"/>
      <c r="G111" s="10"/>
      <c r="H111" s="11"/>
      <c r="L111" s="9"/>
      <c r="M111" s="9"/>
      <c r="N111" s="9"/>
    </row>
    <row r="112" spans="1:14" s="8" customFormat="1" ht="15">
      <c r="A112" s="14"/>
      <c r="B112" s="14"/>
      <c r="C112" s="9"/>
      <c r="D112" s="9"/>
      <c r="E112" s="9"/>
      <c r="F112" s="10"/>
      <c r="G112" s="10"/>
      <c r="H112" s="11"/>
      <c r="L112" s="9"/>
      <c r="M112" s="9"/>
      <c r="N112" s="9"/>
    </row>
    <row r="113" spans="1:14" s="8" customFormat="1" ht="15">
      <c r="A113" s="14"/>
      <c r="B113" s="14"/>
      <c r="C113" s="9"/>
      <c r="D113" s="9"/>
      <c r="E113" s="9"/>
      <c r="F113" s="10"/>
      <c r="G113" s="10"/>
      <c r="H113" s="11"/>
      <c r="L113" s="9"/>
      <c r="M113" s="9"/>
      <c r="N113" s="9"/>
    </row>
    <row r="114" spans="1:14" s="8" customFormat="1" ht="15">
      <c r="A114" s="14"/>
      <c r="B114" s="14"/>
      <c r="C114" s="9"/>
      <c r="D114" s="9"/>
      <c r="E114" s="9"/>
      <c r="F114" s="10"/>
      <c r="G114" s="10"/>
      <c r="H114" s="11"/>
      <c r="L114" s="9"/>
      <c r="M114" s="9"/>
      <c r="N114" s="9"/>
    </row>
    <row r="115" spans="1:14" s="8" customFormat="1" ht="15">
      <c r="A115" s="14"/>
      <c r="B115" s="14"/>
      <c r="C115" s="9"/>
      <c r="D115" s="9"/>
      <c r="E115" s="9"/>
      <c r="F115" s="10"/>
      <c r="G115" s="10"/>
      <c r="H115" s="11"/>
      <c r="L115" s="9"/>
      <c r="M115" s="9"/>
      <c r="N115" s="9"/>
    </row>
    <row r="116" spans="1:14" s="8" customFormat="1" ht="15">
      <c r="A116" s="14"/>
      <c r="B116" s="14"/>
      <c r="C116" s="9"/>
      <c r="D116" s="9"/>
      <c r="E116" s="9"/>
      <c r="F116" s="10"/>
      <c r="G116" s="10"/>
      <c r="H116" s="11"/>
      <c r="L116" s="9"/>
      <c r="M116" s="9"/>
      <c r="N116" s="9"/>
    </row>
    <row r="117" spans="1:14" s="8" customFormat="1" ht="15">
      <c r="A117" s="14"/>
      <c r="B117" s="14"/>
      <c r="C117" s="9"/>
      <c r="D117" s="9"/>
      <c r="E117" s="9"/>
      <c r="F117" s="10"/>
      <c r="G117" s="10"/>
      <c r="H117" s="11"/>
      <c r="L117" s="9"/>
      <c r="M117" s="9"/>
      <c r="N117" s="9"/>
    </row>
    <row r="118" spans="1:14" s="8" customFormat="1" ht="15">
      <c r="A118" s="14"/>
      <c r="B118" s="14"/>
      <c r="C118" s="9"/>
      <c r="D118" s="9"/>
      <c r="E118" s="9"/>
      <c r="F118" s="10"/>
      <c r="G118" s="10"/>
      <c r="H118" s="11"/>
      <c r="L118" s="9"/>
      <c r="M118" s="9"/>
      <c r="N118" s="9"/>
    </row>
    <row r="119" spans="1:14" s="8" customFormat="1" ht="15">
      <c r="A119" s="14"/>
      <c r="B119" s="14"/>
      <c r="C119" s="9"/>
      <c r="D119" s="9"/>
      <c r="E119" s="9"/>
      <c r="F119" s="10"/>
      <c r="G119" s="10"/>
      <c r="H119" s="11"/>
      <c r="L119" s="9"/>
      <c r="M119" s="9"/>
      <c r="N119" s="9"/>
    </row>
    <row r="120" spans="1:14" s="8" customFormat="1" ht="15">
      <c r="A120" s="14"/>
      <c r="B120" s="14"/>
      <c r="C120" s="9"/>
      <c r="D120" s="9"/>
      <c r="E120" s="9"/>
      <c r="F120" s="10"/>
      <c r="G120" s="10"/>
      <c r="H120" s="11"/>
      <c r="L120" s="9"/>
      <c r="M120" s="9"/>
      <c r="N120" s="9"/>
    </row>
    <row r="121" spans="1:14" s="8" customFormat="1" ht="15">
      <c r="A121" s="14"/>
      <c r="B121" s="14"/>
      <c r="C121" s="9"/>
      <c r="D121" s="9"/>
      <c r="E121" s="9"/>
      <c r="F121" s="10"/>
      <c r="G121" s="10"/>
      <c r="H121" s="11"/>
      <c r="L121" s="9"/>
      <c r="M121" s="9"/>
      <c r="N121" s="9"/>
    </row>
    <row r="122" spans="1:14" s="8" customFormat="1" ht="15">
      <c r="A122" s="14"/>
      <c r="B122" s="14"/>
      <c r="C122" s="9"/>
      <c r="D122" s="9"/>
      <c r="E122" s="9"/>
      <c r="F122" s="10"/>
      <c r="G122" s="10"/>
      <c r="H122" s="11"/>
      <c r="L122" s="9"/>
      <c r="M122" s="9"/>
      <c r="N122" s="9"/>
    </row>
    <row r="123" spans="1:14" s="8" customFormat="1" ht="15">
      <c r="A123" s="14"/>
      <c r="B123" s="14"/>
      <c r="C123" s="9"/>
      <c r="D123" s="9"/>
      <c r="E123" s="9"/>
      <c r="F123" s="10"/>
      <c r="G123" s="10"/>
      <c r="H123" s="11"/>
      <c r="L123" s="9"/>
      <c r="M123" s="9"/>
      <c r="N123" s="9"/>
    </row>
    <row r="124" spans="1:14" s="8" customFormat="1" ht="15">
      <c r="A124" s="14"/>
      <c r="B124" s="14"/>
      <c r="C124" s="9"/>
      <c r="D124" s="9"/>
      <c r="E124" s="9"/>
      <c r="F124" s="10"/>
      <c r="G124" s="10"/>
      <c r="H124" s="11"/>
      <c r="L124" s="9"/>
      <c r="M124" s="9"/>
      <c r="N124" s="9"/>
    </row>
    <row r="125" spans="1:14" s="8" customFormat="1" ht="15">
      <c r="A125" s="14"/>
      <c r="B125" s="14"/>
      <c r="C125" s="9"/>
      <c r="D125" s="9"/>
      <c r="E125" s="9"/>
      <c r="F125" s="10"/>
      <c r="G125" s="10"/>
      <c r="H125" s="11"/>
      <c r="L125" s="9"/>
      <c r="M125" s="9"/>
      <c r="N125" s="9"/>
    </row>
    <row r="126" spans="1:14" s="8" customFormat="1" ht="15">
      <c r="A126" s="14"/>
      <c r="B126" s="14"/>
      <c r="C126" s="9"/>
      <c r="D126" s="9"/>
      <c r="E126" s="9"/>
      <c r="F126" s="10"/>
      <c r="G126" s="10"/>
      <c r="H126" s="11"/>
      <c r="L126" s="9"/>
      <c r="M126" s="9"/>
      <c r="N126" s="9"/>
    </row>
    <row r="127" spans="1:14" s="8" customFormat="1" ht="15">
      <c r="A127" s="14"/>
      <c r="B127" s="14"/>
      <c r="C127" s="9"/>
      <c r="D127" s="9"/>
      <c r="E127" s="9"/>
      <c r="F127" s="10"/>
      <c r="G127" s="10"/>
      <c r="H127" s="11"/>
      <c r="L127" s="9"/>
      <c r="M127" s="9"/>
      <c r="N127" s="9"/>
    </row>
    <row r="128" spans="1:14" s="8" customFormat="1" ht="15">
      <c r="A128" s="14"/>
      <c r="B128" s="14"/>
      <c r="C128" s="9"/>
      <c r="D128" s="9"/>
      <c r="E128" s="9"/>
      <c r="F128" s="10"/>
      <c r="G128" s="10"/>
      <c r="H128" s="11"/>
      <c r="L128" s="9"/>
      <c r="M128" s="9"/>
      <c r="N128" s="9"/>
    </row>
    <row r="129" spans="1:14" s="8" customFormat="1" ht="15">
      <c r="A129" s="14"/>
      <c r="B129" s="14"/>
      <c r="C129" s="9"/>
      <c r="D129" s="9"/>
      <c r="E129" s="9"/>
      <c r="F129" s="10"/>
      <c r="G129" s="10"/>
      <c r="H129" s="11"/>
      <c r="L129" s="9"/>
      <c r="M129" s="9"/>
      <c r="N129" s="9"/>
    </row>
    <row r="130" spans="1:14" s="8" customFormat="1" ht="15">
      <c r="A130" s="14"/>
      <c r="B130" s="14"/>
      <c r="C130" s="9"/>
      <c r="D130" s="9"/>
      <c r="E130" s="9"/>
      <c r="F130" s="10"/>
      <c r="G130" s="10"/>
      <c r="H130" s="11"/>
      <c r="L130" s="9"/>
      <c r="M130" s="9"/>
      <c r="N130" s="9"/>
    </row>
    <row r="131" spans="1:14" s="8" customFormat="1" ht="15">
      <c r="A131" s="14"/>
      <c r="B131" s="14"/>
      <c r="C131" s="9"/>
      <c r="D131" s="9"/>
      <c r="E131" s="9"/>
      <c r="F131" s="10"/>
      <c r="G131" s="10"/>
      <c r="H131" s="11"/>
      <c r="L131" s="9"/>
      <c r="M131" s="9"/>
      <c r="N131" s="9"/>
    </row>
    <row r="132" spans="1:14" s="8" customFormat="1" ht="15">
      <c r="A132" s="14"/>
      <c r="B132" s="14"/>
      <c r="C132" s="9"/>
      <c r="D132" s="9"/>
      <c r="E132" s="9"/>
      <c r="F132" s="10"/>
      <c r="G132" s="10"/>
      <c r="H132" s="11"/>
      <c r="L132" s="9"/>
      <c r="M132" s="9"/>
      <c r="N132" s="9"/>
    </row>
    <row r="133" spans="1:14" s="8" customFormat="1" ht="15">
      <c r="A133" s="14"/>
      <c r="B133" s="14"/>
      <c r="C133" s="9"/>
      <c r="D133" s="9"/>
      <c r="E133" s="9"/>
      <c r="F133" s="10"/>
      <c r="G133" s="10"/>
      <c r="H133" s="11"/>
      <c r="L133" s="9"/>
      <c r="M133" s="9"/>
      <c r="N133" s="9"/>
    </row>
    <row r="134" spans="1:14" s="8" customFormat="1" ht="15">
      <c r="A134" s="14"/>
      <c r="B134" s="14"/>
      <c r="C134" s="9"/>
      <c r="D134" s="9"/>
      <c r="E134" s="9"/>
      <c r="F134" s="10"/>
      <c r="G134" s="10"/>
      <c r="H134" s="11"/>
      <c r="L134" s="9"/>
      <c r="M134" s="9"/>
      <c r="N134" s="9"/>
    </row>
    <row r="135" spans="1:14" s="8" customFormat="1" ht="15">
      <c r="A135" s="14"/>
      <c r="B135" s="14"/>
      <c r="C135" s="9"/>
      <c r="D135" s="9"/>
      <c r="E135" s="9"/>
      <c r="F135" s="10"/>
      <c r="G135" s="10"/>
      <c r="H135" s="11"/>
      <c r="L135" s="9"/>
      <c r="M135" s="9"/>
      <c r="N135" s="9"/>
    </row>
    <row r="136" spans="1:14" s="8" customFormat="1" ht="15">
      <c r="A136" s="14"/>
      <c r="B136" s="14"/>
      <c r="C136" s="9"/>
      <c r="D136" s="9"/>
      <c r="E136" s="9"/>
      <c r="F136" s="10"/>
      <c r="G136" s="10"/>
      <c r="H136" s="11"/>
      <c r="L136" s="9"/>
      <c r="M136" s="9"/>
      <c r="N136" s="9"/>
    </row>
    <row r="137" spans="1:14" s="8" customFormat="1" ht="15">
      <c r="A137" s="14"/>
      <c r="B137" s="14"/>
      <c r="C137" s="9"/>
      <c r="D137" s="9"/>
      <c r="E137" s="9"/>
      <c r="F137" s="10"/>
      <c r="G137" s="10"/>
      <c r="H137" s="11"/>
      <c r="L137" s="9"/>
      <c r="M137" s="9"/>
      <c r="N137" s="9"/>
    </row>
    <row r="138" spans="1:14" s="8" customFormat="1" ht="15">
      <c r="A138" s="14"/>
      <c r="B138" s="14"/>
      <c r="C138" s="9"/>
      <c r="D138" s="9"/>
      <c r="E138" s="9"/>
      <c r="F138" s="10"/>
      <c r="G138" s="10"/>
      <c r="H138" s="11"/>
      <c r="L138" s="9"/>
      <c r="M138" s="9"/>
      <c r="N138" s="9"/>
    </row>
    <row r="139" spans="1:14" s="8" customFormat="1" ht="15">
      <c r="A139" s="14"/>
      <c r="B139" s="14"/>
      <c r="C139" s="9"/>
      <c r="D139" s="9"/>
      <c r="E139" s="9"/>
      <c r="F139" s="10"/>
      <c r="G139" s="10"/>
      <c r="H139" s="11"/>
      <c r="L139" s="9"/>
      <c r="M139" s="9"/>
      <c r="N139" s="9"/>
    </row>
    <row r="140" spans="1:14" s="8" customFormat="1" ht="15">
      <c r="A140" s="14"/>
      <c r="B140" s="14"/>
      <c r="C140" s="9"/>
      <c r="D140" s="9"/>
      <c r="E140" s="9"/>
      <c r="F140" s="10"/>
      <c r="G140" s="10"/>
      <c r="H140" s="11"/>
      <c r="L140" s="9"/>
      <c r="M140" s="9"/>
      <c r="N140" s="9"/>
    </row>
    <row r="141" spans="1:14" s="8" customFormat="1" ht="15">
      <c r="A141" s="14"/>
      <c r="B141" s="14"/>
      <c r="C141" s="9"/>
      <c r="D141" s="9"/>
      <c r="E141" s="9"/>
      <c r="F141" s="10"/>
      <c r="G141" s="10"/>
      <c r="H141" s="11"/>
      <c r="L141" s="9"/>
      <c r="M141" s="9"/>
      <c r="N141" s="9"/>
    </row>
    <row r="142" spans="1:14" s="8" customFormat="1" ht="15">
      <c r="A142" s="14"/>
      <c r="B142" s="14"/>
      <c r="C142" s="9"/>
      <c r="D142" s="9"/>
      <c r="E142" s="9"/>
      <c r="F142" s="10"/>
      <c r="G142" s="10"/>
      <c r="H142" s="11"/>
      <c r="L142" s="9"/>
      <c r="M142" s="9"/>
      <c r="N142" s="9"/>
    </row>
    <row r="143" spans="1:14" s="8" customFormat="1" ht="15">
      <c r="A143" s="14"/>
      <c r="B143" s="14"/>
      <c r="C143" s="9"/>
      <c r="D143" s="9"/>
      <c r="E143" s="9"/>
      <c r="F143" s="10"/>
      <c r="G143" s="10"/>
      <c r="H143" s="11"/>
      <c r="L143" s="9"/>
      <c r="M143" s="9"/>
      <c r="N143" s="9"/>
    </row>
    <row r="144" spans="1:14" s="8" customFormat="1" ht="15">
      <c r="A144" s="14"/>
      <c r="B144" s="14"/>
      <c r="C144" s="9"/>
      <c r="D144" s="9"/>
      <c r="E144" s="9"/>
      <c r="F144" s="10"/>
      <c r="G144" s="10"/>
      <c r="H144" s="11"/>
      <c r="L144" s="9"/>
      <c r="M144" s="9"/>
      <c r="N144" s="9"/>
    </row>
    <row r="145" spans="1:14" s="8" customFormat="1" ht="15">
      <c r="A145" s="14"/>
      <c r="B145" s="14"/>
      <c r="C145" s="9"/>
      <c r="D145" s="9"/>
      <c r="E145" s="9"/>
      <c r="F145" s="10"/>
      <c r="G145" s="10"/>
      <c r="H145" s="11"/>
      <c r="L145" s="9"/>
      <c r="M145" s="9"/>
      <c r="N145" s="9"/>
    </row>
    <row r="146" spans="1:14" s="8" customFormat="1" ht="15">
      <c r="A146" s="14"/>
      <c r="B146" s="14"/>
      <c r="C146" s="9"/>
      <c r="D146" s="9"/>
      <c r="E146" s="9"/>
      <c r="F146" s="10"/>
      <c r="G146" s="10"/>
      <c r="H146" s="11"/>
      <c r="L146" s="9"/>
      <c r="M146" s="9"/>
      <c r="N146" s="9"/>
    </row>
    <row r="147" spans="1:14" s="8" customFormat="1" ht="15">
      <c r="A147" s="14"/>
      <c r="B147" s="14"/>
      <c r="C147" s="9"/>
      <c r="D147" s="9"/>
      <c r="E147" s="9"/>
      <c r="F147" s="10"/>
      <c r="G147" s="10"/>
      <c r="H147" s="11"/>
      <c r="L147" s="9"/>
      <c r="M147" s="9"/>
      <c r="N147" s="9"/>
    </row>
    <row r="148" spans="1:14" s="8" customFormat="1" ht="15">
      <c r="A148" s="14"/>
      <c r="B148" s="14"/>
      <c r="C148" s="9"/>
      <c r="D148" s="9"/>
      <c r="E148" s="9"/>
      <c r="F148" s="10"/>
      <c r="G148" s="10"/>
      <c r="H148" s="11"/>
      <c r="L148" s="9"/>
      <c r="M148" s="9"/>
      <c r="N148" s="9"/>
    </row>
    <row r="149" spans="1:14" s="8" customFormat="1" ht="15">
      <c r="A149" s="14"/>
      <c r="B149" s="14"/>
      <c r="C149" s="9"/>
      <c r="D149" s="9"/>
      <c r="E149" s="9"/>
      <c r="F149" s="10"/>
      <c r="G149" s="10"/>
      <c r="H149" s="11"/>
      <c r="L149" s="9"/>
      <c r="M149" s="9"/>
      <c r="N149" s="9"/>
    </row>
    <row r="150" spans="1:14" s="8" customFormat="1" ht="15">
      <c r="A150" s="14"/>
      <c r="B150" s="14"/>
      <c r="C150" s="9"/>
      <c r="D150" s="9"/>
      <c r="E150" s="9"/>
      <c r="F150" s="10"/>
      <c r="G150" s="10"/>
      <c r="H150" s="11"/>
      <c r="L150" s="9"/>
      <c r="M150" s="9"/>
      <c r="N150" s="9"/>
    </row>
    <row r="151" spans="1:14" s="8" customFormat="1" ht="15">
      <c r="A151" s="14"/>
      <c r="B151" s="14"/>
      <c r="C151" s="9"/>
      <c r="D151" s="9"/>
      <c r="E151" s="9"/>
      <c r="F151" s="10"/>
      <c r="G151" s="10"/>
      <c r="H151" s="11"/>
      <c r="L151" s="9"/>
      <c r="M151" s="9"/>
      <c r="N151" s="9"/>
    </row>
    <row r="152" spans="1:14" s="8" customFormat="1" ht="15">
      <c r="A152" s="14"/>
      <c r="B152" s="14"/>
      <c r="C152" s="9"/>
      <c r="D152" s="9"/>
      <c r="E152" s="9"/>
      <c r="F152" s="10"/>
      <c r="G152" s="10"/>
      <c r="H152" s="11"/>
      <c r="L152" s="9"/>
      <c r="M152" s="9"/>
      <c r="N152" s="9"/>
    </row>
    <row r="153" spans="1:14" s="8" customFormat="1" ht="15">
      <c r="A153" s="14"/>
      <c r="B153" s="14"/>
      <c r="C153" s="9"/>
      <c r="D153" s="9"/>
      <c r="E153" s="9"/>
      <c r="F153" s="10"/>
      <c r="G153" s="10"/>
      <c r="H153" s="11"/>
      <c r="L153" s="9"/>
      <c r="M153" s="9"/>
      <c r="N153" s="9"/>
    </row>
    <row r="154" spans="1:14" s="8" customFormat="1" ht="15">
      <c r="A154" s="14"/>
      <c r="B154" s="14"/>
      <c r="C154" s="9"/>
      <c r="D154" s="9"/>
      <c r="E154" s="9"/>
      <c r="F154" s="10"/>
      <c r="G154" s="10"/>
      <c r="H154" s="11"/>
      <c r="L154" s="9"/>
      <c r="M154" s="9"/>
      <c r="N154" s="9"/>
    </row>
    <row r="155" spans="1:14" s="8" customFormat="1" ht="15">
      <c r="A155" s="14"/>
      <c r="B155" s="14"/>
      <c r="C155" s="9"/>
      <c r="D155" s="9"/>
      <c r="E155" s="9"/>
      <c r="F155" s="10"/>
      <c r="G155" s="10"/>
      <c r="H155" s="11"/>
      <c r="L155" s="9"/>
      <c r="M155" s="9"/>
      <c r="N155" s="9"/>
    </row>
    <row r="156" spans="1:14" s="8" customFormat="1" ht="15">
      <c r="A156" s="14"/>
      <c r="B156" s="14"/>
      <c r="C156" s="9"/>
      <c r="D156" s="9"/>
      <c r="E156" s="9"/>
      <c r="F156" s="10"/>
      <c r="G156" s="10"/>
      <c r="H156" s="11"/>
      <c r="L156" s="9"/>
      <c r="M156" s="9"/>
      <c r="N156" s="9"/>
    </row>
    <row r="157" spans="1:14" s="8" customFormat="1" ht="15">
      <c r="A157" s="14"/>
      <c r="B157" s="14"/>
      <c r="C157" s="9"/>
      <c r="D157" s="9"/>
      <c r="E157" s="9"/>
      <c r="F157" s="10"/>
      <c r="G157" s="10"/>
      <c r="H157" s="11"/>
      <c r="L157" s="9"/>
      <c r="M157" s="9"/>
      <c r="N157" s="9"/>
    </row>
    <row r="158" spans="1:14" s="8" customFormat="1" ht="15">
      <c r="A158" s="14"/>
      <c r="B158" s="14"/>
      <c r="C158" s="9"/>
      <c r="D158" s="9"/>
      <c r="E158" s="9"/>
      <c r="F158" s="10"/>
      <c r="G158" s="10"/>
      <c r="H158" s="11"/>
      <c r="L158" s="9"/>
      <c r="M158" s="9"/>
      <c r="N158" s="9"/>
    </row>
    <row r="159" spans="1:14" s="8" customFormat="1" ht="15">
      <c r="A159" s="14"/>
      <c r="B159" s="14"/>
      <c r="C159" s="9"/>
      <c r="D159" s="9"/>
      <c r="E159" s="9"/>
      <c r="F159" s="10"/>
      <c r="G159" s="10"/>
      <c r="H159" s="11"/>
      <c r="L159" s="9"/>
      <c r="M159" s="9"/>
      <c r="N159" s="9"/>
    </row>
    <row r="160" spans="1:14" s="8" customFormat="1" ht="15">
      <c r="A160" s="14"/>
      <c r="B160" s="14"/>
      <c r="C160" s="9"/>
      <c r="D160" s="9"/>
      <c r="E160" s="9"/>
      <c r="F160" s="10"/>
      <c r="G160" s="10"/>
      <c r="H160" s="11"/>
      <c r="L160" s="9"/>
      <c r="M160" s="9"/>
      <c r="N160" s="9"/>
    </row>
    <row r="161" spans="1:14" s="8" customFormat="1" ht="15">
      <c r="A161" s="14"/>
      <c r="B161" s="14"/>
      <c r="C161" s="9"/>
      <c r="D161" s="9"/>
      <c r="E161" s="9"/>
      <c r="F161" s="10"/>
      <c r="G161" s="10"/>
      <c r="H161" s="11"/>
      <c r="L161" s="9"/>
      <c r="M161" s="9"/>
      <c r="N161" s="9"/>
    </row>
    <row r="162" spans="1:14" s="8" customFormat="1" ht="15">
      <c r="A162" s="14"/>
      <c r="B162" s="14"/>
      <c r="C162" s="9"/>
      <c r="D162" s="9"/>
      <c r="E162" s="9"/>
      <c r="F162" s="10"/>
      <c r="G162" s="10"/>
      <c r="H162" s="11"/>
      <c r="L162" s="9"/>
      <c r="M162" s="9"/>
      <c r="N162" s="9"/>
    </row>
    <row r="163" spans="1:14" s="8" customFormat="1" ht="15">
      <c r="A163" s="14"/>
      <c r="B163" s="14"/>
      <c r="C163" s="9"/>
      <c r="D163" s="9"/>
      <c r="E163" s="9"/>
      <c r="F163" s="10"/>
      <c r="G163" s="10"/>
      <c r="H163" s="11"/>
      <c r="L163" s="9"/>
      <c r="M163" s="9"/>
      <c r="N163" s="9"/>
    </row>
    <row r="164" spans="1:14" s="8" customFormat="1" ht="15">
      <c r="A164" s="14"/>
      <c r="B164" s="14"/>
      <c r="C164" s="9"/>
      <c r="D164" s="9"/>
      <c r="E164" s="9"/>
      <c r="F164" s="10"/>
      <c r="G164" s="10"/>
      <c r="H164" s="11"/>
      <c r="L164" s="9"/>
      <c r="M164" s="9"/>
      <c r="N164" s="9"/>
    </row>
    <row r="165" spans="1:14" s="8" customFormat="1" ht="15">
      <c r="A165" s="14"/>
      <c r="B165" s="14"/>
      <c r="C165" s="9"/>
      <c r="D165" s="9"/>
      <c r="E165" s="9"/>
      <c r="F165" s="10"/>
      <c r="G165" s="10"/>
      <c r="H165" s="11"/>
      <c r="L165" s="9"/>
      <c r="M165" s="9"/>
      <c r="N165" s="9"/>
    </row>
    <row r="166" spans="1:14" s="8" customFormat="1" ht="15">
      <c r="A166" s="14"/>
      <c r="B166" s="14"/>
      <c r="C166" s="9"/>
      <c r="D166" s="9"/>
      <c r="E166" s="9"/>
      <c r="F166" s="10"/>
      <c r="G166" s="10"/>
      <c r="H166" s="11"/>
      <c r="L166" s="9"/>
      <c r="M166" s="9"/>
      <c r="N166" s="9"/>
    </row>
    <row r="167" spans="1:14" s="8" customFormat="1" ht="15">
      <c r="A167" s="14"/>
      <c r="B167" s="14"/>
      <c r="C167" s="9"/>
      <c r="D167" s="9"/>
      <c r="E167" s="9"/>
      <c r="F167" s="10"/>
      <c r="G167" s="10"/>
      <c r="H167" s="11"/>
      <c r="L167" s="9"/>
      <c r="M167" s="9"/>
      <c r="N167" s="9"/>
    </row>
    <row r="168" spans="1:14" s="8" customFormat="1" ht="15">
      <c r="A168" s="14"/>
      <c r="B168" s="14"/>
      <c r="C168" s="9"/>
      <c r="D168" s="9"/>
      <c r="E168" s="9"/>
      <c r="F168" s="10"/>
      <c r="G168" s="10"/>
      <c r="H168" s="11"/>
      <c r="L168" s="9"/>
      <c r="M168" s="9"/>
      <c r="N168" s="9"/>
    </row>
    <row r="169" spans="1:14" s="8" customFormat="1" ht="15">
      <c r="A169" s="14"/>
      <c r="B169" s="14"/>
      <c r="C169" s="9"/>
      <c r="D169" s="9"/>
      <c r="E169" s="9"/>
      <c r="F169" s="10"/>
      <c r="G169" s="10"/>
      <c r="H169" s="11"/>
      <c r="L169" s="9"/>
      <c r="M169" s="9"/>
      <c r="N169" s="9"/>
    </row>
    <row r="170" spans="1:14" s="8" customFormat="1" ht="15">
      <c r="A170" s="14"/>
      <c r="B170" s="14"/>
      <c r="C170" s="9"/>
      <c r="D170" s="9"/>
      <c r="E170" s="9"/>
      <c r="F170" s="10"/>
      <c r="G170" s="10"/>
      <c r="H170" s="11"/>
      <c r="L170" s="9"/>
      <c r="M170" s="9"/>
      <c r="N170" s="9"/>
    </row>
    <row r="171" spans="1:14" s="8" customFormat="1" ht="15">
      <c r="A171" s="14"/>
      <c r="B171" s="14"/>
      <c r="C171" s="9"/>
      <c r="D171" s="9"/>
      <c r="E171" s="9"/>
      <c r="F171" s="10"/>
      <c r="G171" s="10"/>
      <c r="H171" s="11"/>
      <c r="L171" s="9"/>
      <c r="M171" s="9"/>
      <c r="N171" s="9"/>
    </row>
    <row r="172" spans="1:14" s="8" customFormat="1" ht="15">
      <c r="A172" s="14"/>
      <c r="B172" s="14"/>
      <c r="C172" s="9"/>
      <c r="D172" s="9"/>
      <c r="E172" s="9"/>
      <c r="F172" s="10"/>
      <c r="G172" s="10"/>
      <c r="H172" s="11"/>
      <c r="L172" s="9"/>
      <c r="M172" s="9"/>
      <c r="N172" s="9"/>
    </row>
    <row r="173" spans="1:14" s="8" customFormat="1" ht="15">
      <c r="A173" s="14"/>
      <c r="B173" s="14"/>
      <c r="C173" s="9"/>
      <c r="D173" s="9"/>
      <c r="E173" s="9"/>
      <c r="F173" s="10"/>
      <c r="G173" s="10"/>
      <c r="H173" s="11"/>
      <c r="L173" s="9"/>
      <c r="M173" s="9"/>
      <c r="N173" s="9"/>
    </row>
    <row r="174" spans="1:14" s="8" customFormat="1" ht="15">
      <c r="A174" s="14"/>
      <c r="B174" s="14"/>
      <c r="C174" s="9"/>
      <c r="D174" s="9"/>
      <c r="E174" s="9"/>
      <c r="F174" s="10"/>
      <c r="G174" s="10"/>
      <c r="H174" s="11"/>
      <c r="L174" s="9"/>
      <c r="M174" s="9"/>
      <c r="N174" s="9"/>
    </row>
    <row r="175" spans="1:14" s="8" customFormat="1" ht="15">
      <c r="A175" s="14"/>
      <c r="B175" s="14"/>
      <c r="C175" s="9"/>
      <c r="D175" s="9"/>
      <c r="E175" s="9"/>
      <c r="F175" s="10"/>
      <c r="G175" s="10"/>
      <c r="H175" s="11"/>
      <c r="L175" s="9"/>
      <c r="M175" s="9"/>
      <c r="N175" s="9"/>
    </row>
    <row r="176" spans="1:14" s="8" customFormat="1" ht="15">
      <c r="A176" s="14"/>
      <c r="B176" s="14"/>
      <c r="C176" s="9"/>
      <c r="D176" s="9"/>
      <c r="E176" s="9"/>
      <c r="F176" s="10"/>
      <c r="G176" s="10"/>
      <c r="H176" s="11"/>
      <c r="L176" s="9"/>
      <c r="M176" s="9"/>
      <c r="N176" s="9"/>
    </row>
    <row r="177" spans="1:14" s="8" customFormat="1" ht="15">
      <c r="A177" s="14"/>
      <c r="B177" s="14"/>
      <c r="C177" s="9"/>
      <c r="D177" s="9"/>
      <c r="E177" s="9"/>
      <c r="F177" s="10"/>
      <c r="G177" s="10"/>
      <c r="H177" s="11"/>
      <c r="L177" s="9"/>
      <c r="M177" s="9"/>
      <c r="N177" s="9"/>
    </row>
    <row r="178" spans="1:14" s="8" customFormat="1" ht="15">
      <c r="A178" s="14"/>
      <c r="B178" s="14"/>
      <c r="C178" s="9"/>
      <c r="D178" s="9"/>
      <c r="E178" s="9"/>
      <c r="F178" s="10"/>
      <c r="G178" s="10"/>
      <c r="H178" s="11"/>
      <c r="L178" s="9"/>
      <c r="M178" s="9"/>
      <c r="N178" s="9"/>
    </row>
    <row r="179" spans="1:14" s="8" customFormat="1" ht="15">
      <c r="A179" s="14"/>
      <c r="B179" s="14"/>
      <c r="C179" s="9"/>
      <c r="D179" s="9"/>
      <c r="E179" s="9"/>
      <c r="F179" s="10"/>
      <c r="G179" s="10"/>
      <c r="H179" s="11"/>
      <c r="L179" s="9"/>
      <c r="M179" s="9"/>
      <c r="N179" s="9"/>
    </row>
    <row r="180" spans="1:14" s="8" customFormat="1" ht="15">
      <c r="A180" s="14"/>
      <c r="B180" s="14"/>
      <c r="C180" s="9"/>
      <c r="D180" s="9"/>
      <c r="E180" s="9"/>
      <c r="F180" s="10"/>
      <c r="G180" s="10"/>
      <c r="H180" s="11"/>
      <c r="L180" s="9"/>
      <c r="M180" s="9"/>
      <c r="N180" s="9"/>
    </row>
    <row r="181" spans="1:14" s="8" customFormat="1" ht="15">
      <c r="A181" s="14"/>
      <c r="B181" s="14"/>
      <c r="C181" s="9"/>
      <c r="D181" s="9"/>
      <c r="E181" s="9"/>
      <c r="F181" s="10"/>
      <c r="G181" s="10"/>
      <c r="H181" s="11"/>
      <c r="L181" s="9"/>
      <c r="M181" s="9"/>
      <c r="N181" s="9"/>
    </row>
    <row r="182" spans="1:14" s="8" customFormat="1" ht="15">
      <c r="A182" s="14"/>
      <c r="B182" s="14"/>
      <c r="C182" s="9"/>
      <c r="D182" s="9"/>
      <c r="E182" s="9"/>
      <c r="F182" s="10"/>
      <c r="G182" s="10"/>
      <c r="H182" s="11"/>
      <c r="L182" s="9"/>
      <c r="M182" s="9"/>
      <c r="N182" s="9"/>
    </row>
    <row r="183" spans="1:14" s="8" customFormat="1" ht="15">
      <c r="A183" s="14"/>
      <c r="B183" s="14"/>
      <c r="C183" s="9"/>
      <c r="D183" s="9"/>
      <c r="E183" s="9"/>
      <c r="F183" s="10"/>
      <c r="G183" s="10"/>
      <c r="H183" s="11"/>
      <c r="L183" s="9"/>
      <c r="M183" s="9"/>
      <c r="N183" s="9"/>
    </row>
    <row r="184" spans="1:14" s="8" customFormat="1" ht="15">
      <c r="A184" s="14"/>
      <c r="B184" s="14"/>
      <c r="C184" s="9"/>
      <c r="D184" s="9"/>
      <c r="E184" s="9"/>
      <c r="F184" s="10"/>
      <c r="G184" s="10"/>
      <c r="H184" s="11"/>
      <c r="L184" s="9"/>
      <c r="M184" s="9"/>
      <c r="N184" s="9"/>
    </row>
    <row r="185" spans="1:14" s="8" customFormat="1" ht="15">
      <c r="A185" s="14"/>
      <c r="B185" s="14"/>
      <c r="C185" s="9"/>
      <c r="D185" s="9"/>
      <c r="E185" s="9"/>
      <c r="F185" s="10"/>
      <c r="G185" s="10"/>
      <c r="H185" s="11"/>
      <c r="L185" s="9"/>
      <c r="M185" s="9"/>
      <c r="N185" s="9"/>
    </row>
    <row r="186" spans="1:14" s="8" customFormat="1" ht="15">
      <c r="A186" s="14"/>
      <c r="B186" s="14"/>
      <c r="C186" s="9"/>
      <c r="D186" s="9"/>
      <c r="E186" s="9"/>
      <c r="F186" s="10"/>
      <c r="G186" s="10"/>
      <c r="H186" s="11"/>
      <c r="L186" s="9"/>
      <c r="M186" s="9"/>
      <c r="N186" s="9"/>
    </row>
    <row r="187" spans="1:14" s="8" customFormat="1" ht="15">
      <c r="A187" s="14"/>
      <c r="B187" s="14"/>
      <c r="C187" s="9"/>
      <c r="D187" s="9"/>
      <c r="E187" s="9"/>
      <c r="F187" s="10"/>
      <c r="G187" s="10"/>
      <c r="H187" s="11"/>
      <c r="L187" s="9"/>
      <c r="M187" s="9"/>
      <c r="N187" s="9"/>
    </row>
    <row r="188" spans="1:14" s="8" customFormat="1" ht="15">
      <c r="A188" s="14"/>
      <c r="B188" s="14"/>
      <c r="C188" s="9"/>
      <c r="D188" s="9"/>
      <c r="E188" s="9"/>
      <c r="F188" s="10"/>
      <c r="G188" s="10"/>
      <c r="H188" s="11"/>
      <c r="L188" s="9"/>
      <c r="M188" s="9"/>
      <c r="N188" s="9"/>
    </row>
    <row r="189" spans="1:14" s="8" customFormat="1" ht="15">
      <c r="A189" s="14"/>
      <c r="B189" s="14"/>
      <c r="C189" s="9"/>
      <c r="D189" s="9"/>
      <c r="E189" s="9"/>
      <c r="F189" s="10"/>
      <c r="G189" s="10"/>
      <c r="H189" s="11"/>
      <c r="L189" s="9"/>
      <c r="M189" s="9"/>
      <c r="N189" s="9"/>
    </row>
    <row r="190" spans="1:14" s="8" customFormat="1" ht="15">
      <c r="A190" s="14"/>
      <c r="B190" s="14"/>
      <c r="C190" s="9"/>
      <c r="D190" s="9"/>
      <c r="E190" s="9"/>
      <c r="F190" s="10"/>
      <c r="G190" s="10"/>
      <c r="H190" s="11"/>
      <c r="L190" s="9"/>
      <c r="M190" s="9"/>
      <c r="N190" s="9"/>
    </row>
    <row r="191" spans="1:14" s="8" customFormat="1" ht="15">
      <c r="A191" s="14"/>
      <c r="B191" s="14"/>
      <c r="C191" s="9"/>
      <c r="D191" s="9"/>
      <c r="E191" s="9"/>
      <c r="F191" s="10"/>
      <c r="G191" s="10"/>
      <c r="H191" s="11"/>
      <c r="L191" s="9"/>
      <c r="M191" s="9"/>
      <c r="N191" s="9"/>
    </row>
    <row r="192" spans="1:14" s="8" customFormat="1" ht="15">
      <c r="A192" s="14"/>
      <c r="B192" s="14"/>
      <c r="C192" s="9"/>
      <c r="D192" s="9"/>
      <c r="E192" s="9"/>
      <c r="F192" s="10"/>
      <c r="G192" s="10"/>
      <c r="H192" s="11"/>
      <c r="L192" s="9"/>
      <c r="M192" s="9"/>
      <c r="N192" s="9"/>
    </row>
    <row r="193" spans="1:14" s="8" customFormat="1" ht="15">
      <c r="A193" s="14"/>
      <c r="B193" s="14"/>
      <c r="C193" s="9"/>
      <c r="D193" s="9"/>
      <c r="E193" s="9"/>
      <c r="F193" s="10"/>
      <c r="G193" s="10"/>
      <c r="H193" s="11"/>
      <c r="L193" s="9"/>
      <c r="M193" s="9"/>
      <c r="N193" s="9"/>
    </row>
    <row r="194" spans="1:14" s="8" customFormat="1" ht="15">
      <c r="A194" s="14"/>
      <c r="B194" s="14"/>
      <c r="C194" s="9"/>
      <c r="D194" s="9"/>
      <c r="E194" s="9"/>
      <c r="F194" s="10"/>
      <c r="G194" s="10"/>
      <c r="H194" s="11"/>
      <c r="L194" s="9"/>
      <c r="M194" s="9"/>
      <c r="N194" s="9"/>
    </row>
    <row r="195" spans="1:14" s="8" customFormat="1" ht="15">
      <c r="A195" s="14"/>
      <c r="B195" s="14"/>
      <c r="C195" s="9"/>
      <c r="D195" s="9"/>
      <c r="E195" s="9"/>
      <c r="F195" s="10"/>
      <c r="G195" s="10"/>
      <c r="H195" s="11"/>
      <c r="L195" s="9"/>
      <c r="M195" s="9"/>
      <c r="N195" s="9"/>
    </row>
    <row r="196" spans="1:14" s="8" customFormat="1" ht="15">
      <c r="A196" s="14"/>
      <c r="B196" s="14"/>
      <c r="C196" s="9"/>
      <c r="D196" s="9"/>
      <c r="E196" s="9"/>
      <c r="F196" s="10"/>
      <c r="G196" s="10"/>
      <c r="H196" s="11"/>
      <c r="L196" s="9"/>
      <c r="M196" s="9"/>
      <c r="N196" s="9"/>
    </row>
    <row r="197" spans="1:14" s="8" customFormat="1" ht="15">
      <c r="A197" s="14"/>
      <c r="B197" s="14"/>
      <c r="C197" s="9"/>
      <c r="D197" s="9"/>
      <c r="E197" s="9"/>
      <c r="F197" s="10"/>
      <c r="G197" s="10"/>
      <c r="H197" s="11"/>
      <c r="L197" s="9"/>
      <c r="M197" s="9"/>
      <c r="N197" s="9"/>
    </row>
    <row r="198" spans="1:14" s="8" customFormat="1" ht="15">
      <c r="A198" s="14"/>
      <c r="B198" s="14"/>
      <c r="C198" s="9"/>
      <c r="D198" s="9"/>
      <c r="E198" s="9"/>
      <c r="F198" s="10"/>
      <c r="G198" s="10"/>
      <c r="H198" s="11"/>
      <c r="L198" s="9"/>
      <c r="M198" s="9"/>
      <c r="N198" s="9"/>
    </row>
    <row r="199" spans="1:14" s="8" customFormat="1" ht="15">
      <c r="A199" s="14"/>
      <c r="B199" s="14"/>
      <c r="C199" s="9"/>
      <c r="D199" s="9"/>
      <c r="E199" s="9"/>
      <c r="F199" s="10"/>
      <c r="G199" s="10"/>
      <c r="H199" s="11"/>
      <c r="L199" s="9"/>
      <c r="M199" s="9"/>
      <c r="N199" s="9"/>
    </row>
    <row r="200" spans="1:14" s="8" customFormat="1" ht="15">
      <c r="A200" s="14"/>
      <c r="B200" s="14"/>
      <c r="C200" s="9"/>
      <c r="D200" s="9"/>
      <c r="E200" s="9"/>
      <c r="F200" s="10"/>
      <c r="G200" s="10"/>
      <c r="H200" s="11"/>
      <c r="L200" s="9"/>
      <c r="M200" s="9"/>
      <c r="N200" s="9"/>
    </row>
    <row r="201" spans="1:14" s="8" customFormat="1" ht="15">
      <c r="A201" s="14"/>
      <c r="B201" s="14"/>
      <c r="C201" s="9"/>
      <c r="D201" s="9"/>
      <c r="E201" s="9"/>
      <c r="F201" s="10"/>
      <c r="G201" s="10"/>
      <c r="H201" s="11"/>
      <c r="L201" s="9"/>
      <c r="M201" s="9"/>
      <c r="N201" s="9"/>
    </row>
    <row r="202" spans="1:14" s="8" customFormat="1" ht="15">
      <c r="A202" s="14"/>
      <c r="B202" s="14"/>
      <c r="C202" s="9"/>
      <c r="D202" s="9"/>
      <c r="E202" s="9"/>
      <c r="F202" s="10"/>
      <c r="G202" s="10"/>
      <c r="H202" s="11"/>
      <c r="L202" s="9"/>
      <c r="M202" s="9"/>
      <c r="N202" s="9"/>
    </row>
    <row r="203" spans="1:14" s="8" customFormat="1" ht="15">
      <c r="A203" s="14"/>
      <c r="B203" s="14"/>
      <c r="C203" s="9"/>
      <c r="D203" s="9"/>
      <c r="E203" s="9"/>
      <c r="F203" s="10"/>
      <c r="G203" s="10"/>
      <c r="H203" s="11"/>
      <c r="L203" s="9"/>
      <c r="M203" s="9"/>
      <c r="N203" s="9"/>
    </row>
    <row r="204" spans="1:14" s="8" customFormat="1" ht="15">
      <c r="A204" s="14"/>
      <c r="B204" s="14"/>
      <c r="C204" s="9"/>
      <c r="D204" s="9"/>
      <c r="E204" s="9"/>
      <c r="F204" s="10"/>
      <c r="G204" s="10"/>
      <c r="H204" s="11"/>
      <c r="L204" s="9"/>
      <c r="M204" s="9"/>
      <c r="N204" s="9"/>
    </row>
    <row r="205" spans="1:14" s="8" customFormat="1" ht="15">
      <c r="A205" s="14"/>
      <c r="B205" s="14"/>
      <c r="C205" s="9"/>
      <c r="D205" s="9"/>
      <c r="E205" s="9"/>
      <c r="F205" s="10"/>
      <c r="G205" s="10"/>
      <c r="H205" s="11"/>
      <c r="L205" s="9"/>
      <c r="M205" s="9"/>
      <c r="N205" s="9"/>
    </row>
    <row r="206" spans="1:14" s="8" customFormat="1" ht="15">
      <c r="A206" s="14"/>
      <c r="B206" s="14"/>
      <c r="C206" s="9"/>
      <c r="D206" s="9"/>
      <c r="E206" s="9"/>
      <c r="F206" s="10"/>
      <c r="G206" s="10"/>
      <c r="H206" s="11"/>
      <c r="L206" s="9"/>
      <c r="M206" s="9"/>
      <c r="N206" s="9"/>
    </row>
    <row r="207" spans="1:14" s="8" customFormat="1" ht="15">
      <c r="A207" s="14"/>
      <c r="B207" s="14"/>
      <c r="C207" s="9"/>
      <c r="D207" s="9"/>
      <c r="E207" s="9"/>
      <c r="F207" s="10"/>
      <c r="G207" s="10"/>
      <c r="H207" s="11"/>
      <c r="L207" s="9"/>
      <c r="M207" s="9"/>
      <c r="N207" s="9"/>
    </row>
    <row r="208" spans="1:14" s="8" customFormat="1" ht="15">
      <c r="A208" s="14"/>
      <c r="B208" s="14"/>
      <c r="C208" s="9"/>
      <c r="D208" s="9"/>
      <c r="E208" s="9"/>
      <c r="F208" s="10"/>
      <c r="G208" s="10"/>
      <c r="H208" s="11"/>
      <c r="L208" s="9"/>
      <c r="M208" s="9"/>
      <c r="N208" s="9"/>
    </row>
    <row r="209" spans="1:14" s="8" customFormat="1" ht="15">
      <c r="A209" s="14"/>
      <c r="B209" s="14"/>
      <c r="C209" s="9"/>
      <c r="D209" s="9"/>
      <c r="E209" s="9"/>
      <c r="F209" s="10"/>
      <c r="G209" s="10"/>
      <c r="H209" s="11"/>
      <c r="L209" s="9"/>
      <c r="M209" s="9"/>
      <c r="N209" s="9"/>
    </row>
    <row r="210" spans="1:14" s="8" customFormat="1" ht="15">
      <c r="A210" s="14"/>
      <c r="B210" s="14"/>
      <c r="C210" s="9"/>
      <c r="D210" s="9"/>
      <c r="E210" s="9"/>
      <c r="F210" s="10"/>
      <c r="G210" s="10"/>
      <c r="H210" s="11"/>
      <c r="L210" s="9"/>
      <c r="M210" s="9"/>
      <c r="N210" s="9"/>
    </row>
    <row r="211" spans="1:14" s="8" customFormat="1" ht="15">
      <c r="A211" s="14"/>
      <c r="B211" s="14"/>
      <c r="C211" s="9"/>
      <c r="D211" s="9"/>
      <c r="E211" s="9"/>
      <c r="F211" s="10"/>
      <c r="G211" s="10"/>
      <c r="H211" s="11"/>
      <c r="L211" s="9"/>
      <c r="M211" s="9"/>
      <c r="N211" s="9"/>
    </row>
    <row r="212" spans="1:14" s="8" customFormat="1" ht="15">
      <c r="A212" s="14"/>
      <c r="B212" s="14"/>
      <c r="C212" s="9"/>
      <c r="D212" s="9"/>
      <c r="E212" s="9"/>
      <c r="F212" s="10"/>
      <c r="G212" s="10"/>
      <c r="H212" s="11"/>
      <c r="L212" s="9"/>
      <c r="M212" s="9"/>
      <c r="N212" s="9"/>
    </row>
    <row r="213" spans="1:14" s="8" customFormat="1" ht="15">
      <c r="A213" s="14"/>
      <c r="B213" s="14"/>
      <c r="C213" s="9"/>
      <c r="D213" s="9"/>
      <c r="E213" s="9"/>
      <c r="F213" s="10"/>
      <c r="G213" s="10"/>
      <c r="H213" s="11"/>
      <c r="L213" s="9"/>
      <c r="M213" s="9"/>
      <c r="N213" s="9"/>
    </row>
    <row r="214" spans="1:14" s="8" customFormat="1" ht="15">
      <c r="A214" s="14"/>
      <c r="B214" s="14"/>
      <c r="C214" s="9"/>
      <c r="D214" s="9"/>
      <c r="E214" s="9"/>
      <c r="F214" s="10"/>
      <c r="G214" s="10"/>
      <c r="H214" s="11"/>
      <c r="L214" s="9"/>
      <c r="M214" s="9"/>
      <c r="N214" s="9"/>
    </row>
    <row r="215" spans="1:14" s="8" customFormat="1" ht="15">
      <c r="A215" s="14"/>
      <c r="B215" s="14"/>
      <c r="C215" s="9"/>
      <c r="D215" s="9"/>
      <c r="E215" s="9"/>
      <c r="F215" s="10"/>
      <c r="G215" s="10"/>
      <c r="H215" s="11"/>
      <c r="L215" s="9"/>
      <c r="M215" s="9"/>
      <c r="N215" s="9"/>
    </row>
    <row r="216" spans="1:14" s="8" customFormat="1" ht="15">
      <c r="A216" s="14"/>
      <c r="B216" s="14"/>
      <c r="C216" s="9"/>
      <c r="D216" s="9"/>
      <c r="E216" s="9"/>
      <c r="F216" s="10"/>
      <c r="G216" s="10"/>
      <c r="H216" s="11"/>
      <c r="L216" s="9"/>
      <c r="M216" s="9"/>
      <c r="N216" s="9"/>
    </row>
  </sheetData>
  <sheetProtection/>
  <mergeCells count="20">
    <mergeCell ref="L4:L5"/>
    <mergeCell ref="M4:N4"/>
    <mergeCell ref="A3:A5"/>
    <mergeCell ref="B3:B5"/>
    <mergeCell ref="C3:E3"/>
    <mergeCell ref="F3:H3"/>
    <mergeCell ref="I3:K3"/>
    <mergeCell ref="L3:N3"/>
    <mergeCell ref="C4:C5"/>
    <mergeCell ref="D4:E4"/>
    <mergeCell ref="F4:F5"/>
    <mergeCell ref="G4:H4"/>
    <mergeCell ref="I4:I5"/>
    <mergeCell ref="J4:K4"/>
    <mergeCell ref="O4:O5"/>
    <mergeCell ref="P4:Q4"/>
    <mergeCell ref="R4:R5"/>
    <mergeCell ref="S4:T4"/>
    <mergeCell ref="O3:Q3"/>
    <mergeCell ref="R3:T3"/>
  </mergeCells>
  <printOptions/>
  <pageMargins left="0.03937007874015748" right="0.03937007874015748" top="0.15748031496062992" bottom="0.15748031496062992" header="0.31496062992125984" footer="0.31496062992125984"/>
  <pageSetup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2022-02-22T07:51:01Z</cp:lastPrinted>
  <dcterms:created xsi:type="dcterms:W3CDTF">2011-03-01T10:04:19Z</dcterms:created>
  <dcterms:modified xsi:type="dcterms:W3CDTF">2022-02-22T07:52:05Z</dcterms:modified>
  <cp:category/>
  <cp:version/>
  <cp:contentType/>
  <cp:contentStatus/>
</cp:coreProperties>
</file>