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2670" yWindow="3630" windowWidth="15000" windowHeight="10005"/>
  </bookViews>
  <sheets>
    <sheet name="Доходы по администраторам" sheetId="2" r:id="rId1"/>
  </sheets>
  <definedNames>
    <definedName name="_xlnm.Print_Titles" localSheetId="0">'Доходы по администраторам'!$7:$8</definedName>
    <definedName name="_xlnm.Print_Area" localSheetId="0">'Доходы по администраторам'!$A$1:$H$289</definedName>
  </definedNames>
  <calcPr calcId="125725" fullPrecision="0"/>
</workbook>
</file>

<file path=xl/calcChain.xml><?xml version="1.0" encoding="utf-8"?>
<calcChain xmlns="http://schemas.openxmlformats.org/spreadsheetml/2006/main">
  <c r="H274" i="2"/>
  <c r="H148"/>
  <c r="H289" l="1"/>
  <c r="H288" s="1"/>
  <c r="G289"/>
  <c r="G288" s="1"/>
  <c r="F289"/>
  <c r="E288"/>
  <c r="D288"/>
  <c r="H287"/>
  <c r="G287"/>
  <c r="F287"/>
  <c r="H286"/>
  <c r="G286"/>
  <c r="F286"/>
  <c r="H285"/>
  <c r="G285"/>
  <c r="F285"/>
  <c r="H284"/>
  <c r="D284"/>
  <c r="G284" s="1"/>
  <c r="H283"/>
  <c r="G283"/>
  <c r="F283"/>
  <c r="H282"/>
  <c r="G282"/>
  <c r="F282"/>
  <c r="H281"/>
  <c r="D281"/>
  <c r="F281" s="1"/>
  <c r="H280"/>
  <c r="G280"/>
  <c r="F280"/>
  <c r="H279"/>
  <c r="G279"/>
  <c r="F279"/>
  <c r="E278"/>
  <c r="H277"/>
  <c r="G277"/>
  <c r="F277"/>
  <c r="H276"/>
  <c r="G276"/>
  <c r="F276"/>
  <c r="H275"/>
  <c r="D275"/>
  <c r="F275" s="1"/>
  <c r="G274"/>
  <c r="F274"/>
  <c r="H273"/>
  <c r="G273"/>
  <c r="F273"/>
  <c r="H272"/>
  <c r="G272"/>
  <c r="I272" s="1"/>
  <c r="F272"/>
  <c r="E271"/>
  <c r="D271"/>
  <c r="F271" s="1"/>
  <c r="H270"/>
  <c r="G270"/>
  <c r="F270"/>
  <c r="H269"/>
  <c r="G269"/>
  <c r="F269"/>
  <c r="H268"/>
  <c r="G268"/>
  <c r="F268"/>
  <c r="H267"/>
  <c r="G267"/>
  <c r="F267"/>
  <c r="H266"/>
  <c r="G266"/>
  <c r="F266"/>
  <c r="H265"/>
  <c r="G265"/>
  <c r="F265"/>
  <c r="E264"/>
  <c r="D264"/>
  <c r="H263"/>
  <c r="G263"/>
  <c r="H262"/>
  <c r="D262"/>
  <c r="F262" s="1"/>
  <c r="H261"/>
  <c r="G261"/>
  <c r="I261" s="1"/>
  <c r="F261"/>
  <c r="H260"/>
  <c r="G260"/>
  <c r="F260"/>
  <c r="H259"/>
  <c r="G259"/>
  <c r="I259" s="1"/>
  <c r="F259"/>
  <c r="H258"/>
  <c r="G258"/>
  <c r="F258"/>
  <c r="H257"/>
  <c r="G257"/>
  <c r="F257"/>
  <c r="H256"/>
  <c r="G256"/>
  <c r="F256"/>
  <c r="H255"/>
  <c r="G255"/>
  <c r="I255" s="1"/>
  <c r="F255"/>
  <c r="H254"/>
  <c r="G254"/>
  <c r="F254"/>
  <c r="H253"/>
  <c r="G253"/>
  <c r="F253"/>
  <c r="H252"/>
  <c r="I252" s="1"/>
  <c r="G252"/>
  <c r="F252"/>
  <c r="H251"/>
  <c r="G251"/>
  <c r="F251"/>
  <c r="H250"/>
  <c r="G250"/>
  <c r="F250"/>
  <c r="H249"/>
  <c r="G249"/>
  <c r="I249" s="1"/>
  <c r="F249"/>
  <c r="H248"/>
  <c r="G248"/>
  <c r="I248" s="1"/>
  <c r="F248"/>
  <c r="H247"/>
  <c r="G247"/>
  <c r="F247"/>
  <c r="E246"/>
  <c r="H245"/>
  <c r="G245"/>
  <c r="I245" s="1"/>
  <c r="F245"/>
  <c r="H244"/>
  <c r="G244"/>
  <c r="F244"/>
  <c r="H243"/>
  <c r="G243"/>
  <c r="F243"/>
  <c r="H242"/>
  <c r="I242" s="1"/>
  <c r="G242"/>
  <c r="F242"/>
  <c r="H241"/>
  <c r="G241"/>
  <c r="F241"/>
  <c r="E240"/>
  <c r="D240"/>
  <c r="H239"/>
  <c r="H238" s="1"/>
  <c r="G239"/>
  <c r="G238" s="1"/>
  <c r="F239"/>
  <c r="E238"/>
  <c r="D238"/>
  <c r="F238" s="1"/>
  <c r="H237"/>
  <c r="G237"/>
  <c r="G235" s="1"/>
  <c r="F237"/>
  <c r="H236"/>
  <c r="G236"/>
  <c r="F236"/>
  <c r="E235"/>
  <c r="D235"/>
  <c r="H234"/>
  <c r="G234"/>
  <c r="F234"/>
  <c r="H233"/>
  <c r="G233"/>
  <c r="G232" s="1"/>
  <c r="F233"/>
  <c r="E232"/>
  <c r="D232"/>
  <c r="H231"/>
  <c r="G231"/>
  <c r="F231"/>
  <c r="H230"/>
  <c r="G230"/>
  <c r="F230"/>
  <c r="E229"/>
  <c r="D229"/>
  <c r="F229" s="1"/>
  <c r="H228"/>
  <c r="G228"/>
  <c r="F228"/>
  <c r="H227"/>
  <c r="G227"/>
  <c r="F227"/>
  <c r="H226"/>
  <c r="G226"/>
  <c r="F226"/>
  <c r="H225"/>
  <c r="G225"/>
  <c r="F225"/>
  <c r="E224"/>
  <c r="D224"/>
  <c r="F224" s="1"/>
  <c r="H223"/>
  <c r="G223"/>
  <c r="F223"/>
  <c r="H222"/>
  <c r="G222"/>
  <c r="F222"/>
  <c r="H221"/>
  <c r="G221"/>
  <c r="F221"/>
  <c r="H220"/>
  <c r="G220"/>
  <c r="F220"/>
  <c r="H219"/>
  <c r="G219"/>
  <c r="I219" s="1"/>
  <c r="F219"/>
  <c r="H218"/>
  <c r="G218"/>
  <c r="F218"/>
  <c r="H217"/>
  <c r="G217"/>
  <c r="I217" s="1"/>
  <c r="F217"/>
  <c r="H216"/>
  <c r="G216"/>
  <c r="F216"/>
  <c r="H215"/>
  <c r="G215"/>
  <c r="F215"/>
  <c r="H214"/>
  <c r="G214"/>
  <c r="I214" s="1"/>
  <c r="F214"/>
  <c r="E213"/>
  <c r="D213"/>
  <c r="H212"/>
  <c r="G212"/>
  <c r="F212"/>
  <c r="H211"/>
  <c r="G211"/>
  <c r="I211" s="1"/>
  <c r="F211"/>
  <c r="H210"/>
  <c r="G210"/>
  <c r="I210" s="1"/>
  <c r="F210"/>
  <c r="H209"/>
  <c r="G209"/>
  <c r="I209" s="1"/>
  <c r="F209"/>
  <c r="E208"/>
  <c r="D208"/>
  <c r="H207"/>
  <c r="G207"/>
  <c r="I207" s="1"/>
  <c r="F207"/>
  <c r="H206"/>
  <c r="G206"/>
  <c r="F206"/>
  <c r="H205"/>
  <c r="G205"/>
  <c r="F205"/>
  <c r="H204"/>
  <c r="G204"/>
  <c r="F204"/>
  <c r="H203"/>
  <c r="G203"/>
  <c r="F203"/>
  <c r="H202"/>
  <c r="I202" s="1"/>
  <c r="G202"/>
  <c r="F202"/>
  <c r="H201"/>
  <c r="G201"/>
  <c r="F201"/>
  <c r="H200"/>
  <c r="G200"/>
  <c r="F200"/>
  <c r="H199"/>
  <c r="G199"/>
  <c r="I199" s="1"/>
  <c r="F199"/>
  <c r="H198"/>
  <c r="G198"/>
  <c r="F198"/>
  <c r="H197"/>
  <c r="G197"/>
  <c r="I197" s="1"/>
  <c r="F197"/>
  <c r="H196"/>
  <c r="G196"/>
  <c r="I196" s="1"/>
  <c r="F196"/>
  <c r="H195"/>
  <c r="I195" s="1"/>
  <c r="G195"/>
  <c r="F195"/>
  <c r="H194"/>
  <c r="G194"/>
  <c r="I194" s="1"/>
  <c r="F194"/>
  <c r="H193"/>
  <c r="G193"/>
  <c r="F193"/>
  <c r="H192"/>
  <c r="G192"/>
  <c r="F192"/>
  <c r="H191"/>
  <c r="G191"/>
  <c r="I191" s="1"/>
  <c r="F191"/>
  <c r="H190"/>
  <c r="G190"/>
  <c r="I190" s="1"/>
  <c r="F190"/>
  <c r="H189"/>
  <c r="G189"/>
  <c r="F189"/>
  <c r="H188"/>
  <c r="G188"/>
  <c r="F188"/>
  <c r="H187"/>
  <c r="G187"/>
  <c r="F187"/>
  <c r="H186"/>
  <c r="G186"/>
  <c r="I186" s="1"/>
  <c r="F186"/>
  <c r="H185"/>
  <c r="G185"/>
  <c r="F185"/>
  <c r="H184"/>
  <c r="G184"/>
  <c r="F184"/>
  <c r="H183"/>
  <c r="G183"/>
  <c r="F183"/>
  <c r="H182"/>
  <c r="G182"/>
  <c r="F182"/>
  <c r="E181"/>
  <c r="D181"/>
  <c r="H180"/>
  <c r="G180"/>
  <c r="I180" s="1"/>
  <c r="F180"/>
  <c r="H179"/>
  <c r="G179"/>
  <c r="F179"/>
  <c r="H178"/>
  <c r="G178"/>
  <c r="F178"/>
  <c r="H177"/>
  <c r="G177"/>
  <c r="F177"/>
  <c r="E176"/>
  <c r="D176"/>
  <c r="H175"/>
  <c r="G175"/>
  <c r="F175"/>
  <c r="H174"/>
  <c r="G174"/>
  <c r="F174"/>
  <c r="E173"/>
  <c r="D173"/>
  <c r="H172"/>
  <c r="G172"/>
  <c r="F172"/>
  <c r="H171"/>
  <c r="G171"/>
  <c r="F171"/>
  <c r="H170"/>
  <c r="G170"/>
  <c r="I170" s="1"/>
  <c r="F170"/>
  <c r="H169"/>
  <c r="G169"/>
  <c r="I169" s="1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I163" s="1"/>
  <c r="F163"/>
  <c r="H162"/>
  <c r="G162"/>
  <c r="I162" s="1"/>
  <c r="F162"/>
  <c r="H161"/>
  <c r="G161"/>
  <c r="F161"/>
  <c r="H160"/>
  <c r="G160"/>
  <c r="I160" s="1"/>
  <c r="F160"/>
  <c r="H159"/>
  <c r="G159"/>
  <c r="F159"/>
  <c r="H158"/>
  <c r="G158"/>
  <c r="F158"/>
  <c r="H157"/>
  <c r="G157"/>
  <c r="F157"/>
  <c r="E156"/>
  <c r="D156"/>
  <c r="F156" s="1"/>
  <c r="H155"/>
  <c r="G155"/>
  <c r="F155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G148"/>
  <c r="F148"/>
  <c r="H147"/>
  <c r="I147" s="1"/>
  <c r="G147"/>
  <c r="F147"/>
  <c r="H146"/>
  <c r="G146"/>
  <c r="I146" s="1"/>
  <c r="F146"/>
  <c r="H145"/>
  <c r="G145"/>
  <c r="F145"/>
  <c r="H144"/>
  <c r="G144"/>
  <c r="F144"/>
  <c r="H143"/>
  <c r="G143"/>
  <c r="F143"/>
  <c r="H142"/>
  <c r="G142"/>
  <c r="F142"/>
  <c r="H141"/>
  <c r="G141"/>
  <c r="F141"/>
  <c r="E140"/>
  <c r="D140"/>
  <c r="F140" s="1"/>
  <c r="H139"/>
  <c r="G139"/>
  <c r="F139"/>
  <c r="H138"/>
  <c r="D138"/>
  <c r="D110" s="1"/>
  <c r="H137"/>
  <c r="G137"/>
  <c r="I137" s="1"/>
  <c r="F137"/>
  <c r="H136"/>
  <c r="G136"/>
  <c r="F136"/>
  <c r="H135"/>
  <c r="G135"/>
  <c r="F135"/>
  <c r="H134"/>
  <c r="G134"/>
  <c r="I134" s="1"/>
  <c r="F134"/>
  <c r="H133"/>
  <c r="G133"/>
  <c r="I133" s="1"/>
  <c r="F133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I127" s="1"/>
  <c r="F127"/>
  <c r="H126"/>
  <c r="G126"/>
  <c r="F126"/>
  <c r="H125"/>
  <c r="G125"/>
  <c r="F125"/>
  <c r="H124"/>
  <c r="G124"/>
  <c r="I124" s="1"/>
  <c r="F124"/>
  <c r="H123"/>
  <c r="I123" s="1"/>
  <c r="G123"/>
  <c r="F123"/>
  <c r="H122"/>
  <c r="G122"/>
  <c r="F122"/>
  <c r="H121"/>
  <c r="G121"/>
  <c r="F121"/>
  <c r="H120"/>
  <c r="G120"/>
  <c r="I120" s="1"/>
  <c r="F120"/>
  <c r="H119"/>
  <c r="G119"/>
  <c r="F119"/>
  <c r="H118"/>
  <c r="G118"/>
  <c r="F118"/>
  <c r="H117"/>
  <c r="G117"/>
  <c r="I117" s="1"/>
  <c r="F117"/>
  <c r="H116"/>
  <c r="G116"/>
  <c r="I116" s="1"/>
  <c r="F116"/>
  <c r="H115"/>
  <c r="G115"/>
  <c r="F115"/>
  <c r="H114"/>
  <c r="G114"/>
  <c r="F114"/>
  <c r="H113"/>
  <c r="I113" s="1"/>
  <c r="G113"/>
  <c r="F113"/>
  <c r="H112"/>
  <c r="G112"/>
  <c r="F112"/>
  <c r="H111"/>
  <c r="G111"/>
  <c r="F111"/>
  <c r="E110"/>
  <c r="H109"/>
  <c r="H108" s="1"/>
  <c r="G109"/>
  <c r="F109"/>
  <c r="E108"/>
  <c r="D108"/>
  <c r="H107"/>
  <c r="G107"/>
  <c r="F107"/>
  <c r="H106"/>
  <c r="G106"/>
  <c r="I106" s="1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I99" s="1"/>
  <c r="F99"/>
  <c r="H98"/>
  <c r="G98"/>
  <c r="F98"/>
  <c r="H97"/>
  <c r="G97"/>
  <c r="I97" s="1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E90"/>
  <c r="D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I83" s="1"/>
  <c r="G83"/>
  <c r="F83"/>
  <c r="H82"/>
  <c r="G82"/>
  <c r="I82" s="1"/>
  <c r="F82"/>
  <c r="H81"/>
  <c r="G81"/>
  <c r="F81"/>
  <c r="E80"/>
  <c r="D80"/>
  <c r="F80" s="1"/>
  <c r="H79"/>
  <c r="G79"/>
  <c r="I79" s="1"/>
  <c r="F79"/>
  <c r="H78"/>
  <c r="G78"/>
  <c r="F78"/>
  <c r="H77"/>
  <c r="G77"/>
  <c r="I77" s="1"/>
  <c r="F77"/>
  <c r="H76"/>
  <c r="G76"/>
  <c r="I76" s="1"/>
  <c r="F76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I69" s="1"/>
  <c r="F69"/>
  <c r="H68"/>
  <c r="G68"/>
  <c r="F68"/>
  <c r="H67"/>
  <c r="G67"/>
  <c r="F67"/>
  <c r="H66"/>
  <c r="G66"/>
  <c r="I66" s="1"/>
  <c r="F66"/>
  <c r="H65"/>
  <c r="G65"/>
  <c r="F65"/>
  <c r="H64"/>
  <c r="G64"/>
  <c r="F64"/>
  <c r="E63"/>
  <c r="D63"/>
  <c r="F63" s="1"/>
  <c r="H62"/>
  <c r="G62"/>
  <c r="G60" s="1"/>
  <c r="F62"/>
  <c r="H61"/>
  <c r="H60" s="1"/>
  <c r="G61"/>
  <c r="F61"/>
  <c r="E60"/>
  <c r="D60"/>
  <c r="F60" s="1"/>
  <c r="H59"/>
  <c r="G59"/>
  <c r="I59" s="1"/>
  <c r="F59"/>
  <c r="H58"/>
  <c r="G58"/>
  <c r="E57"/>
  <c r="D57"/>
  <c r="H56"/>
  <c r="G56"/>
  <c r="I56" s="1"/>
  <c r="F56"/>
  <c r="H55"/>
  <c r="G55"/>
  <c r="F55"/>
  <c r="H54"/>
  <c r="G54"/>
  <c r="F54"/>
  <c r="H53"/>
  <c r="G53"/>
  <c r="F53"/>
  <c r="H52"/>
  <c r="G52"/>
  <c r="I52" s="1"/>
  <c r="F52"/>
  <c r="H51"/>
  <c r="G51"/>
  <c r="I51" s="1"/>
  <c r="F51"/>
  <c r="H50"/>
  <c r="G50"/>
  <c r="F50"/>
  <c r="H49"/>
  <c r="G49"/>
  <c r="F49"/>
  <c r="H48"/>
  <c r="G48"/>
  <c r="F48"/>
  <c r="H47"/>
  <c r="G47"/>
  <c r="F47"/>
  <c r="H46"/>
  <c r="G46"/>
  <c r="I46" s="1"/>
  <c r="F46"/>
  <c r="H45"/>
  <c r="G45"/>
  <c r="F45"/>
  <c r="H44"/>
  <c r="G44"/>
  <c r="I44" s="1"/>
  <c r="F44"/>
  <c r="H43"/>
  <c r="G43"/>
  <c r="F43"/>
  <c r="H42"/>
  <c r="G42"/>
  <c r="I42" s="1"/>
  <c r="F42"/>
  <c r="H41"/>
  <c r="G41"/>
  <c r="F41"/>
  <c r="H40"/>
  <c r="G40"/>
  <c r="F40"/>
  <c r="H39"/>
  <c r="G39"/>
  <c r="I39" s="1"/>
  <c r="F39"/>
  <c r="H38"/>
  <c r="G38"/>
  <c r="I38" s="1"/>
  <c r="F38"/>
  <c r="H37"/>
  <c r="G37"/>
  <c r="I37" s="1"/>
  <c r="F37"/>
  <c r="H36"/>
  <c r="G36"/>
  <c r="F36"/>
  <c r="H35"/>
  <c r="G35"/>
  <c r="F35"/>
  <c r="H34"/>
  <c r="G34"/>
  <c r="F34"/>
  <c r="E33"/>
  <c r="D33"/>
  <c r="F33" s="1"/>
  <c r="H32"/>
  <c r="H31" s="1"/>
  <c r="G32"/>
  <c r="G31" s="1"/>
  <c r="F32"/>
  <c r="E31"/>
  <c r="D31"/>
  <c r="H30"/>
  <c r="G30"/>
  <c r="F30"/>
  <c r="H29"/>
  <c r="G29"/>
  <c r="F29"/>
  <c r="E28"/>
  <c r="D28"/>
  <c r="H27"/>
  <c r="H26" s="1"/>
  <c r="G27"/>
  <c r="G26" s="1"/>
  <c r="F27"/>
  <c r="E26"/>
  <c r="D26"/>
  <c r="H25"/>
  <c r="G25"/>
  <c r="F25"/>
  <c r="H24"/>
  <c r="G24"/>
  <c r="F24"/>
  <c r="H23"/>
  <c r="G23"/>
  <c r="F23"/>
  <c r="H22"/>
  <c r="G22"/>
  <c r="F22"/>
  <c r="H21"/>
  <c r="G21"/>
  <c r="F21"/>
  <c r="E20"/>
  <c r="D20"/>
  <c r="H19"/>
  <c r="H18" s="1"/>
  <c r="G19"/>
  <c r="F19"/>
  <c r="E18"/>
  <c r="D18"/>
  <c r="F18" s="1"/>
  <c r="H17"/>
  <c r="G17"/>
  <c r="F17"/>
  <c r="H16"/>
  <c r="G16"/>
  <c r="F16"/>
  <c r="H15"/>
  <c r="G15"/>
  <c r="F15"/>
  <c r="H14"/>
  <c r="G14"/>
  <c r="F14"/>
  <c r="H13"/>
  <c r="G13"/>
  <c r="F13"/>
  <c r="E12"/>
  <c r="D12"/>
  <c r="I14" l="1"/>
  <c r="I15"/>
  <c r="I16"/>
  <c r="I23"/>
  <c r="I32"/>
  <c r="I54"/>
  <c r="I65"/>
  <c r="I70"/>
  <c r="I72"/>
  <c r="I73"/>
  <c r="I85"/>
  <c r="I87"/>
  <c r="I92"/>
  <c r="I103"/>
  <c r="I107"/>
  <c r="F108"/>
  <c r="I112"/>
  <c r="I130"/>
  <c r="I143"/>
  <c r="I150"/>
  <c r="I152"/>
  <c r="I158"/>
  <c r="I166"/>
  <c r="I174"/>
  <c r="I177"/>
  <c r="I178"/>
  <c r="F181"/>
  <c r="I187"/>
  <c r="I189"/>
  <c r="I200"/>
  <c r="I204"/>
  <c r="I206"/>
  <c r="I215"/>
  <c r="I221"/>
  <c r="I227"/>
  <c r="I233"/>
  <c r="I236"/>
  <c r="I244"/>
  <c r="I247"/>
  <c r="I256"/>
  <c r="F264"/>
  <c r="I265"/>
  <c r="I269"/>
  <c r="I282"/>
  <c r="I283"/>
  <c r="H232"/>
  <c r="I232" s="1"/>
  <c r="H240"/>
  <c r="I24"/>
  <c r="H33"/>
  <c r="H229"/>
  <c r="F20"/>
  <c r="I25"/>
  <c r="I30"/>
  <c r="I35"/>
  <c r="I43"/>
  <c r="I47"/>
  <c r="I74"/>
  <c r="I78"/>
  <c r="I96"/>
  <c r="I145"/>
  <c r="I154"/>
  <c r="I159"/>
  <c r="F208"/>
  <c r="I226"/>
  <c r="I231"/>
  <c r="F240"/>
  <c r="I253"/>
  <c r="I276"/>
  <c r="I286"/>
  <c r="I216"/>
  <c r="I86"/>
  <c r="I167"/>
  <c r="I109"/>
  <c r="I153"/>
  <c r="I171"/>
  <c r="I238"/>
  <c r="H63"/>
  <c r="I126"/>
  <c r="F176"/>
  <c r="I234"/>
  <c r="I285"/>
  <c r="I29"/>
  <c r="I122"/>
  <c r="I135"/>
  <c r="I220"/>
  <c r="I230"/>
  <c r="G28"/>
  <c r="F90"/>
  <c r="I139"/>
  <c r="I175"/>
  <c r="I185"/>
  <c r="I274"/>
  <c r="I279"/>
  <c r="I34"/>
  <c r="I104"/>
  <c r="I89"/>
  <c r="I193"/>
  <c r="I45"/>
  <c r="F110"/>
  <c r="I165"/>
  <c r="I201"/>
  <c r="I237"/>
  <c r="I273"/>
  <c r="I118"/>
  <c r="I131"/>
  <c r="I13"/>
  <c r="I49"/>
  <c r="D278"/>
  <c r="F278" s="1"/>
  <c r="I17"/>
  <c r="I53"/>
  <c r="I155"/>
  <c r="I192"/>
  <c r="I222"/>
  <c r="F288"/>
  <c r="I58"/>
  <c r="I62"/>
  <c r="I241"/>
  <c r="I254"/>
  <c r="I263"/>
  <c r="F12"/>
  <c r="I48"/>
  <c r="F57"/>
  <c r="I111"/>
  <c r="I119"/>
  <c r="I183"/>
  <c r="I31"/>
  <c r="I287"/>
  <c r="F28"/>
  <c r="I55"/>
  <c r="G80"/>
  <c r="I88"/>
  <c r="I100"/>
  <c r="I121"/>
  <c r="I125"/>
  <c r="I129"/>
  <c r="H140"/>
  <c r="I179"/>
  <c r="I203"/>
  <c r="I223"/>
  <c r="F232"/>
  <c r="I260"/>
  <c r="H271"/>
  <c r="I68"/>
  <c r="I239"/>
  <c r="I277"/>
  <c r="I36"/>
  <c r="G63"/>
  <c r="I63" s="1"/>
  <c r="I75"/>
  <c r="H90"/>
  <c r="I128"/>
  <c r="I132"/>
  <c r="I136"/>
  <c r="G156"/>
  <c r="H213"/>
  <c r="I243"/>
  <c r="I268"/>
  <c r="I228"/>
  <c r="I64"/>
  <c r="H173"/>
  <c r="I149"/>
  <c r="I22"/>
  <c r="F31"/>
  <c r="I50"/>
  <c r="I91"/>
  <c r="I148"/>
  <c r="I161"/>
  <c r="I198"/>
  <c r="G213"/>
  <c r="I218"/>
  <c r="F235"/>
  <c r="I251"/>
  <c r="I289"/>
  <c r="I105"/>
  <c r="I71"/>
  <c r="G173"/>
  <c r="I173" s="1"/>
  <c r="F26"/>
  <c r="H28"/>
  <c r="I28" s="1"/>
  <c r="H57"/>
  <c r="I95"/>
  <c r="I144"/>
  <c r="F173"/>
  <c r="I182"/>
  <c r="I267"/>
  <c r="H20"/>
  <c r="H110"/>
  <c r="I164"/>
  <c r="I172"/>
  <c r="H176"/>
  <c r="H246"/>
  <c r="I288"/>
  <c r="I101"/>
  <c r="I184"/>
  <c r="G176"/>
  <c r="I205"/>
  <c r="G208"/>
  <c r="F213"/>
  <c r="H224"/>
  <c r="I258"/>
  <c r="I280"/>
  <c r="I41"/>
  <c r="I60"/>
  <c r="G90"/>
  <c r="I90" s="1"/>
  <c r="I98"/>
  <c r="I115"/>
  <c r="I168"/>
  <c r="H208"/>
  <c r="G229"/>
  <c r="I19"/>
  <c r="G20"/>
  <c r="I20" s="1"/>
  <c r="I61"/>
  <c r="H80"/>
  <c r="I102"/>
  <c r="I151"/>
  <c r="H235"/>
  <c r="I235" s="1"/>
  <c r="I257"/>
  <c r="I266"/>
  <c r="I270"/>
  <c r="F284"/>
  <c r="I142"/>
  <c r="G108"/>
  <c r="I108" s="1"/>
  <c r="I26"/>
  <c r="H156"/>
  <c r="E10"/>
  <c r="E294" s="1"/>
  <c r="I40"/>
  <c r="I81"/>
  <c r="I93"/>
  <c r="F138"/>
  <c r="H181"/>
  <c r="H278"/>
  <c r="I284"/>
  <c r="H12"/>
  <c r="I67"/>
  <c r="I84"/>
  <c r="I94"/>
  <c r="I114"/>
  <c r="H264"/>
  <c r="G12"/>
  <c r="I21"/>
  <c r="I141"/>
  <c r="I188"/>
  <c r="I212"/>
  <c r="I225"/>
  <c r="I250"/>
  <c r="G264"/>
  <c r="G18"/>
  <c r="I18" s="1"/>
  <c r="I27"/>
  <c r="G33"/>
  <c r="G57"/>
  <c r="G138"/>
  <c r="I138" s="1"/>
  <c r="G181"/>
  <c r="G240"/>
  <c r="I240" s="1"/>
  <c r="I157"/>
  <c r="G224"/>
  <c r="D246"/>
  <c r="F246" s="1"/>
  <c r="G140"/>
  <c r="G262"/>
  <c r="I262" s="1"/>
  <c r="G275"/>
  <c r="G281"/>
  <c r="I281" s="1"/>
  <c r="I176" l="1"/>
  <c r="I140"/>
  <c r="I156"/>
  <c r="I57"/>
  <c r="I208"/>
  <c r="I229"/>
  <c r="F10"/>
  <c r="I33"/>
  <c r="I213"/>
  <c r="I181"/>
  <c r="I80"/>
  <c r="I224"/>
  <c r="D10"/>
  <c r="D294" s="1"/>
  <c r="G246"/>
  <c r="I246" s="1"/>
  <c r="I12"/>
  <c r="G278"/>
  <c r="I278" s="1"/>
  <c r="G110"/>
  <c r="I110" s="1"/>
  <c r="I275"/>
  <c r="G271"/>
  <c r="I271" s="1"/>
  <c r="I264"/>
  <c r="H10"/>
  <c r="G10" l="1"/>
  <c r="I10"/>
</calcChain>
</file>

<file path=xl/sharedStrings.xml><?xml version="1.0" encoding="utf-8"?>
<sst xmlns="http://schemas.openxmlformats.org/spreadsheetml/2006/main" count="571" uniqueCount="410">
  <si>
    <t>Межбюджетные трансферты, передаваемые бюджетам субъектов Российской Федерации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</si>
  <si>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Прочие безвозмездные поступления в бюджеты субъектов Российской Федерации</t>
  </si>
  <si>
    <t>Плата за выбросы загрязняющих веществ в атмосферный воздух стационарными объектами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</si>
  <si>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</si>
  <si>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Налог на прибыль организаций, зачисляемый в бюджеты субъектов Российской Федерации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</si>
  <si>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</si>
  <si>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</si>
  <si>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негодность, в части регистрации залога тракторов, самоходных дорожно-строительных машин и иных машин и прицепов к ним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</si>
  <si>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</si>
  <si>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</si>
  <si>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</si>
  <si>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</si>
  <si>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</si>
  <si>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Невыясненные поступления, зачисляемые в бюджеты субъектов Российской Федерации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</si>
  <si>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</si>
  <si>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рекламе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</si>
  <si>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</si>
  <si>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</si>
  <si>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</si>
  <si>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</si>
  <si>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</si>
  <si>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</si>
  <si>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</si>
  <si>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Дотации бюджетам субъектов Российской Федерации на выравнивание бюджетной обеспеченности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</si>
  <si>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</si>
  <si>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</si>
  <si>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Доходы бюджетов субъектов Российской Федерации от возврата автономными учреждениями остатков субсидий прошлых лет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</si>
  <si>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</si>
  <si>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</si>
  <si>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</si>
  <si>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</si>
  <si>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Субвенции бюджетам субъектов Российской Федерации на осуществление отдельных полномочий в области водных отношений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</si>
  <si>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</si>
  <si>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</si>
  <si>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 на пользователей автомобильных дорог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</si>
  <si>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</si>
  <si>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</si>
  <si>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</si>
  <si>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</si>
  <si>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</si>
  <si>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</si>
  <si>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 бюджетов субъектов Российской Федерации от возврата бюджетными учреждениями остатков субсидий прошлых лет</t>
  </si>
  <si>
    <t>Доходы бюджетов субъектов Российской Федерации от возврата иными организациями остатков субсидий прошлых лет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</si>
  <si>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</si>
  <si>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</si>
  <si>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</si>
  <si>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</si>
  <si>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</si>
  <si>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с продаж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</si>
  <si>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</si>
  <si>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Прочие доходы от компенсации затрат  бюджетов субъектов Российской Федерации</t>
  </si>
  <si>
    <t>Субсидии бюджетам субъектов Российской Федерации на поощрение лучших учителей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</si>
  <si>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</si>
  <si>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Транспортный налог с физических лиц</t>
  </si>
  <si>
    <t>Субсидии бюджетам субъектов Российской Федерации на поддержку региональных проектов в сфере информационных технологий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</si>
  <si>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</si>
  <si>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Субсидии бюджетам субъектов Российской Федерации на модернизацию региональных систем дошкольного образования</t>
  </si>
  <si>
    <t>Прочие неналоговые доходы бюджетов субъектов Российской Федерации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</si>
  <si>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</si>
  <si>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Субсидии бюджетам субъектов Российской Федерации на оздоровление детей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</si>
  <si>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</si>
  <si>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</si>
  <si>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</si>
  <si>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</si>
  <si>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</si>
  <si>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Межбюджетные трансферты, передаваемые бюджетам субъектов Российской Федерации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</si>
  <si>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Государственная пошлина за выдачу свидетельства о государственной аккредитации региональной спортивной федерации</t>
  </si>
  <si>
    <t>Межбюджетные трансферты, передаваемые бюджетам субъектов Российской Федерации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</si>
  <si>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</si>
  <si>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</si>
  <si>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субъектов Российской Федерации</t>
  </si>
  <si>
    <t>Денежные взыскания (штрафы) за нарушение законодательства Российской Федерации о безопасности дорожного движения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</si>
  <si>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</si>
  <si>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Субсидии бюджетам субъектов Российской Федерации на поддержку начинающих фермеров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</si>
  <si>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</si>
  <si>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Межбюджетные трансферты, передаваемые бюджетам субъектов Российской Федерации  на компенсацию понесенных затрат сельскохозяйственных товаропроизводителей вследствие причиненного ущерба наступлением чрезвычайных ситуаций природного характера</t>
  </si>
  <si>
    <t>Денежные взыскания (штрафы) за нарушение бюджетного законодательства (в части бюджетов субъектов Российской Федерации)</t>
  </si>
  <si>
    <t>Акцизы на сидр, пуаре, медовуху, производимые на территории Российской Федерации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</si>
  <si>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</si>
  <si>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</si>
  <si>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развитие семейных животноводческих ферм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</si>
  <si>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</si>
  <si>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</si>
  <si>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</si>
  <si>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Налог с владельцев транспортных средств и налог на приобретение автотранспортных средств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</si>
  <si>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</si>
  <si>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Налог на имущество организаций по имуществу, входящему в Единую систему газоснабжения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</si>
  <si>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</si>
  <si>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</si>
  <si>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Межбюджетные трансферты, передаваемые бюджетам субъектов Российской Федерации на 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</t>
  </si>
  <si>
    <t>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</si>
  <si>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</si>
  <si>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</si>
  <si>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</si>
  <si>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</si>
  <si>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</si>
  <si>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Транспортный налог с организаций</t>
  </si>
  <si>
    <t>Прочие межбюджетные трансферты, передаваемые бюджетам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</si>
  <si>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</si>
  <si>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</si>
  <si>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</si>
  <si>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</si>
  <si>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</si>
  <si>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</si>
  <si>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Дотации бюджетам субъектов Российской Федерации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</si>
  <si>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</si>
  <si>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</si>
  <si>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Субвенции бюджетам субъектов Российской Федерации на осуществление отдельных полномочий в области лесных отношений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</si>
  <si>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</si>
  <si>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</si>
  <si>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Налог на имущество предприятий</t>
  </si>
  <si>
    <t>Сбор за пользование объектами водных биологических ресурсов (по внутренним водным объектам)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</si>
  <si>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</si>
  <si>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Наименование показателя</t>
  </si>
  <si>
    <t>Исполнено</t>
  </si>
  <si>
    <t>Администратора</t>
  </si>
  <si>
    <t>Доходов по бюджетной классификации</t>
  </si>
  <si>
    <t>Утвержденные бюджетные назначения</t>
  </si>
  <si>
    <t>Неисполненные  назначения</t>
  </si>
  <si>
    <t>Доходы бюджета - всего</t>
  </si>
  <si>
    <t>в том числе:</t>
  </si>
  <si>
    <t>Управление Федеральной службы по надзору в сфере природопользования по Алтайскому краю и Республике Алтай</t>
  </si>
  <si>
    <t>048</t>
  </si>
  <si>
    <t>11201010010000120</t>
  </si>
  <si>
    <t>11201020010000120</t>
  </si>
  <si>
    <t>Плата за выбросы загрязняющих веществ в  водные объекты</t>
  </si>
  <si>
    <t>11201030010000120</t>
  </si>
  <si>
    <t>Плата за  размещение отходов производства и потребления</t>
  </si>
  <si>
    <t>11201040010000120</t>
  </si>
  <si>
    <t>Плата за иные виды негативного воздействия на окружающую среду</t>
  </si>
  <si>
    <t>11201050010000120</t>
  </si>
  <si>
    <t>Федеральное агентство лесного хозяйства</t>
  </si>
  <si>
    <t>053</t>
  </si>
  <si>
    <t>Денежные взыскания (штрафы) за нарушение Федерального закона "О пожарной безопасности"</t>
  </si>
  <si>
    <t>11627000010000140</t>
  </si>
  <si>
    <t>Управление Федерального казначейства по Республике Алтай</t>
  </si>
  <si>
    <t>100</t>
  </si>
  <si>
    <t>10302230010000110</t>
  </si>
  <si>
    <t>10302240010000110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</si>
  <si>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</si>
  <si>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</si>
  <si>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</si>
  <si>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</si>
  <si>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Возврат сумм доходов от уплаты акцизов на топливо печное бытовое, вырабатываемое из дизельных функций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</si>
  <si>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10302290010000110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</si>
  <si>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</si>
  <si>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106</t>
  </si>
  <si>
    <t>11630020010000140</t>
  </si>
  <si>
    <t>Управление Федеральной антимонопольной службы по Республике Алтай</t>
  </si>
  <si>
    <t>161</t>
  </si>
  <si>
    <t>11626000010000140</t>
  </si>
  <si>
    <t>11633020020000140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</si>
  <si>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</si>
  <si>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177</t>
  </si>
  <si>
    <t>Управление Федеральной налоговой службы по Республике Алтай</t>
  </si>
  <si>
    <t>182</t>
  </si>
  <si>
    <t>10101012020000110</t>
  </si>
  <si>
    <t>10101020010000110</t>
  </si>
  <si>
    <t>10102010010000110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</si>
  <si>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</si>
  <si>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</si>
  <si>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</si>
  <si>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</si>
  <si>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10102040010000110</t>
  </si>
  <si>
    <t>Акцизы на пиво, производимое на территории Российской Федерации</t>
  </si>
  <si>
    <t>10302100010000110</t>
  </si>
  <si>
    <t>10302120010000110</t>
  </si>
  <si>
    <t>10602010020000110</t>
  </si>
  <si>
    <t>10602020020000110</t>
  </si>
  <si>
    <t>10604011020000110</t>
  </si>
  <si>
    <t>10604012020000110</t>
  </si>
  <si>
    <t>Сбор за пользование объектами водных биологических ресурсов (исключая внутренние водные объекты)</t>
  </si>
  <si>
    <t>10704020010000110</t>
  </si>
  <si>
    <t>10704030010000110</t>
  </si>
  <si>
    <t>10901020040000110</t>
  </si>
  <si>
    <t>10901030050000110</t>
  </si>
  <si>
    <t>10903082020000110</t>
  </si>
  <si>
    <t>10904010020000110</t>
  </si>
  <si>
    <t>10904020020000110</t>
  </si>
  <si>
    <t>10904030010000110</t>
  </si>
  <si>
    <t>10906010020000110</t>
  </si>
  <si>
    <t>Регулярные платежи за пользование недрами при пользовании недрами  на территории Российской Федерации</t>
  </si>
  <si>
    <t>11202030010000120</t>
  </si>
  <si>
    <t>Денежные взыскания (штрафы) за нарушение законодательства о налогах и сборах</t>
  </si>
  <si>
    <t>11603020020000140</t>
  </si>
  <si>
    <t>Министерство внутренних дел по Республике Алтай</t>
  </si>
  <si>
    <t>188</t>
  </si>
  <si>
    <t>Управление Министерства юстиции Российской Федерации по Республике Алтай</t>
  </si>
  <si>
    <t>318</t>
  </si>
  <si>
    <t>10807110010000110</t>
  </si>
  <si>
    <t>Государственная пошлина за государственную регистрацию политических партий и региональных отделений политической партии</t>
  </si>
  <si>
    <t>10807120010000110</t>
  </si>
  <si>
    <t xml:space="preserve">Министерство здравоохранения Республики Алтай </t>
  </si>
  <si>
    <t>901</t>
  </si>
  <si>
    <t>11690020020000140</t>
  </si>
  <si>
    <t>11705020020000180</t>
  </si>
  <si>
    <t>20202110020000151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</si>
  <si>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 </t>
  </si>
  <si>
    <t>20202128020000151</t>
  </si>
  <si>
    <t>20202129020000151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</si>
  <si>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«Развитие здравоохранения»</t>
  </si>
  <si>
    <t>20202208020000151</t>
  </si>
  <si>
    <t>20203068020000151</t>
  </si>
  <si>
    <t>20204017020000151</t>
  </si>
  <si>
    <t>20204043020000151</t>
  </si>
  <si>
    <t>Межбюджетные  трансферты,   передаваемые  бюджетам субъектов Российской  Федерации на   финансовое   обеспечение    закупок антивирусных препаратов для профилактики и лечения лиц,  инфицированных  вирусами  иммунодефицита человека и гепатитов B  и  C</t>
  </si>
  <si>
    <t>20204055020000151</t>
  </si>
  <si>
    <t>20204062020000151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</si>
  <si>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</t>
  </si>
  <si>
    <t>20204064020000151</t>
  </si>
  <si>
    <t>20204066020000151</t>
  </si>
  <si>
    <t>21802010020000180</t>
  </si>
  <si>
    <t>21802030020000180</t>
  </si>
  <si>
    <t>21902000020000151</t>
  </si>
  <si>
    <t>Министерство культуры Республики Алтай</t>
  </si>
  <si>
    <t>902</t>
  </si>
  <si>
    <t xml:space="preserve">Субсидии бюджетам субъектов Российской Федерации на реализацию федеральных целевых программ
</t>
  </si>
  <si>
    <t>20202051020000151</t>
  </si>
  <si>
    <t>20204041020000151</t>
  </si>
  <si>
    <t>20204052020000151</t>
  </si>
  <si>
    <t>20204053020000151</t>
  </si>
  <si>
    <t>20204070020000151</t>
  </si>
  <si>
    <t>20204072020000151</t>
  </si>
  <si>
    <t>20204999020000151</t>
  </si>
  <si>
    <t>Министерство образования и науки Республики Алтай</t>
  </si>
  <si>
    <t>903</t>
  </si>
  <si>
    <t>10807082010000110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</si>
  <si>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</si>
  <si>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10807380010000110</t>
  </si>
  <si>
    <t>10807390010000110</t>
  </si>
  <si>
    <t>20202067020000151</t>
  </si>
  <si>
    <t>20202204020000151</t>
  </si>
  <si>
    <t>20202215020000151</t>
  </si>
  <si>
    <t>20204042020000151</t>
  </si>
  <si>
    <t>20702020020000180</t>
  </si>
  <si>
    <t>21802020020000180</t>
  </si>
  <si>
    <t>Доходы бюджетов субъектов Российской Федерации от возврата остатков субсидий,  субвенций  и  иных  межбюджетных трансфертов, имеющих целевое назначение, прошлых лет из бюджетов городских округов</t>
  </si>
  <si>
    <t>21802030020000151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</si>
  <si>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</si>
  <si>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21802040020000151</t>
  </si>
  <si>
    <t>Комитет ветеринарии с Госветинспекцией Республики Алтай</t>
  </si>
  <si>
    <t>904</t>
  </si>
  <si>
    <t>Министерство сельского хозяйства Республики Алтай</t>
  </si>
  <si>
    <t>905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</si>
  <si>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</si>
  <si>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11103020020000120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</si>
  <si>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</si>
  <si>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11302062020000130</t>
  </si>
  <si>
    <t>20202077020000151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</si>
  <si>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</si>
  <si>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20202085020000151</t>
  </si>
  <si>
    <t>20202174020000151</t>
  </si>
  <si>
    <t>Субсидии бюджетам  субъектов  Российской Федерации на возмещение части затрат на раскорчевку  выбывших  из   эксплуатации  старых  садов  и рекультивацию  раскорчеванных площадей</t>
  </si>
  <si>
    <t>20202176020000151</t>
  </si>
  <si>
    <t>Субсидии бюджетам  субъектов  Российской  Федерации на возмещение части затрат на  закладку и  уход  за многолетними плодовыми и ягодными насаждениями</t>
  </si>
  <si>
    <t>20202177020000151</t>
  </si>
  <si>
    <t>Субсидии бюджетам  субъектов  Российской Федерации на возмещение части процентной  ставки  по краткосрочным  кредитам  (займам)  на  развитие  растениеводства,  переработки  и  реализации  продукции  растениеводства</t>
  </si>
  <si>
    <t>20202181020000151</t>
  </si>
  <si>
    <t>Субсидии бюджетам  субъектов  Российской Федерации на возмещение части процентной  ставки  по  инвестиционным  кредитам (займам)  на  развитие  растениеводства,  переработки и развития инфраструктуры  и  логистического  обеспечения рынков продукции растениеводства</t>
  </si>
  <si>
    <t>20202182020000151</t>
  </si>
  <si>
    <t>Субсидии бюджетам  субъектов  Российской  Федерации на оказание несвязанной  поддержки  сельскохозяйственным  товаропроизводителям  в  области  растениеводства</t>
  </si>
  <si>
    <t>20202184020000151</t>
  </si>
  <si>
    <t>Субсидии бюджетам  субъектов  Российской Федерации на поддержку племенного  животноводства</t>
  </si>
  <si>
    <t>20202185020000151</t>
  </si>
  <si>
    <t>20202186020000151</t>
  </si>
  <si>
    <t>Субсидии бюджетам  субъектов  Российской Федерации на возмещение части затрат  по наращиванию маточного поголовья  овец  и коз</t>
  </si>
  <si>
    <t>20202187020000151</t>
  </si>
  <si>
    <t>Субсидии бюджетам  субъектов  Российской Федерации на возмещение части затрат  по наращиванию поголовья  северных  оленей,  маралов и мясных табунных лошадей</t>
  </si>
  <si>
    <t>20202188020000151</t>
  </si>
  <si>
    <t>Субсидии бюджетам  субъектов  Российской  Федерации на возмещение части процентной ставки по краткосрочным кредитам (займам)  на  развитие  животноводства,  переработки  и  реализации  продукции животноводства</t>
  </si>
  <si>
    <t>20202190020000151</t>
  </si>
  <si>
    <t>Субсидии бюджетам  субъектов  Российской Федерации на возмещение части процентной ставки по инвестиционным кредитам (займам)  на  развитие   животноводства,   переработки и развития инфраструктуры  и  логистического   обеспечения   рынков   продукции животноводства</t>
  </si>
  <si>
    <t>20202191020000151</t>
  </si>
  <si>
    <t>Субсидии бюджетам  субъектов  Российской Федерации на поддержку  племенного  крупного рогатого скота  мясного  направления</t>
  </si>
  <si>
    <t>20202193020000151</t>
  </si>
  <si>
    <t>20202194020000151</t>
  </si>
  <si>
    <t>20202195020000151</t>
  </si>
  <si>
    <t>20202196020000151</t>
  </si>
  <si>
    <t>20202197020000151</t>
  </si>
  <si>
    <t>Субсидии бюджетам  субъектов  Российской   Федерации на возмещение части процентной ставки по долгосрочным, среднесрочным  и краткосрочным  кредитам,  взятым  малыми формами хозяйствования</t>
  </si>
  <si>
    <t>20202198020000151</t>
  </si>
  <si>
    <t>20202199020000151</t>
  </si>
  <si>
    <t>20204086020000151</t>
  </si>
  <si>
    <t>Министерство финансов Республики Алтай</t>
  </si>
  <si>
    <t>906</t>
  </si>
  <si>
    <t>11302992020000130</t>
  </si>
  <si>
    <t>11618020020000140</t>
  </si>
  <si>
    <t>11632000020000140</t>
  </si>
  <si>
    <t>11701020020000180</t>
  </si>
  <si>
    <t>20201001020000151</t>
  </si>
  <si>
    <t>20201003020000151</t>
  </si>
  <si>
    <t>20203015020000151</t>
  </si>
  <si>
    <t>Единые субвенции бюджетам субъектов Российской Федерации</t>
  </si>
  <si>
    <t>20203998020000151</t>
  </si>
  <si>
    <t>Министерство регионального развития Республики Алтай</t>
  </si>
  <si>
    <t>907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</si>
  <si>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</si>
  <si>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10807172010000110</t>
  </si>
  <si>
    <t>11637020020000140</t>
  </si>
  <si>
    <t>11646000020000140</t>
  </si>
  <si>
    <t>Субсидии бюджетам субъектов Российской Федерации на предоставление 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</si>
  <si>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20202173020000151</t>
  </si>
  <si>
    <t>20204067020000151</t>
  </si>
  <si>
    <t>20204089020000151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</si>
  <si>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</si>
  <si>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20302030020000180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</si>
  <si>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</si>
  <si>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20302040020000180</t>
  </si>
  <si>
    <t>Государственная жилищная инспекция Республики Алтай</t>
  </si>
  <si>
    <t>908</t>
  </si>
  <si>
    <t>Министерство экономического развития и инвестиций Республики Алтай</t>
  </si>
  <si>
    <t>909</t>
  </si>
  <si>
    <t>20202217020000151</t>
  </si>
  <si>
    <t>20204061020000151</t>
  </si>
  <si>
    <t>Министерство труда,социального развития и занятости населения Республики Алтай</t>
  </si>
  <si>
    <t>910</t>
  </si>
  <si>
    <t>20202005020000151</t>
  </si>
  <si>
    <t>Субсидии бюджетам на реализацию программ поддержки социально ориентированных некоммерческих организаций</t>
  </si>
  <si>
    <t>20202019020000151</t>
  </si>
  <si>
    <t>Субсидии бюджетам на реализацию федеральных целевых программ</t>
  </si>
  <si>
    <t>20202118020000151</t>
  </si>
  <si>
    <t>20203001020000151</t>
  </si>
  <si>
    <t>20203004020000151</t>
  </si>
  <si>
    <t>20203011020000151</t>
  </si>
  <si>
    <t>20203012020000151</t>
  </si>
  <si>
    <t>20203020020000151</t>
  </si>
  <si>
    <t>20203053020000151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</si>
  <si>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</t>
  </si>
  <si>
    <t>20203069020000151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</si>
  <si>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</t>
  </si>
  <si>
    <t>20203070020000151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</si>
  <si>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</t>
  </si>
  <si>
    <t>20203122020000151</t>
  </si>
  <si>
    <t>20204076020000151</t>
  </si>
  <si>
    <t>20204080020000151</t>
  </si>
  <si>
    <t>20204081020000151</t>
  </si>
  <si>
    <t>20204085020000151</t>
  </si>
  <si>
    <t>20302010020000180</t>
  </si>
  <si>
    <t>20702030020000180</t>
  </si>
  <si>
    <t>Комитет по делам архивов Республики Алтай</t>
  </si>
  <si>
    <t>911</t>
  </si>
  <si>
    <t>11301992020000130</t>
  </si>
  <si>
    <t>Прочие доходы от компенсации затрат бюджетов субъектов Российской Федерации</t>
  </si>
  <si>
    <t>Министерство имущественных отношений Республики Алтай</t>
  </si>
  <si>
    <t>912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</si>
  <si>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</t>
  </si>
  <si>
    <t>11105022020000120</t>
  </si>
  <si>
    <t>11105026100000120</t>
  </si>
  <si>
    <t>11107012020000120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</si>
  <si>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учреждений, а также имущества государственных унитарных предприятий субъектов Российской Федерации, в том числе казенных)</t>
  </si>
  <si>
    <t>11109042020000120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</si>
  <si>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</si>
  <si>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11402023020000410</t>
  </si>
  <si>
    <t>11406022020000430</t>
  </si>
  <si>
    <t>11406033100000430</t>
  </si>
  <si>
    <t>Комитет по молодежной политике, физической культуре и спорту Республики Алтай</t>
  </si>
  <si>
    <t>913</t>
  </si>
  <si>
    <t>10807340010000110</t>
  </si>
  <si>
    <t>20202133020000151</t>
  </si>
  <si>
    <t>Контрольно-счетная палата Республики Алтай</t>
  </si>
  <si>
    <t>914</t>
  </si>
  <si>
    <t>Комитет по тарифам Республики Алтай</t>
  </si>
  <si>
    <t>915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</si>
  <si>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 органами исполнительной власти субъектов Российской Федерации</t>
  </si>
  <si>
    <t>11602030020000140</t>
  </si>
  <si>
    <t>Избирательная комиссия Республики Алтай</t>
  </si>
  <si>
    <t>916</t>
  </si>
  <si>
    <t>Государственное Собрание - Эл Курултай Республики Алтай</t>
  </si>
  <si>
    <t>917</t>
  </si>
  <si>
    <t>Правительство Республики Алтай</t>
  </si>
  <si>
    <t>918</t>
  </si>
  <si>
    <t>20204001020000151</t>
  </si>
  <si>
    <t>20204002020000151</t>
  </si>
  <si>
    <t>Министерство природных ресурсов, экологии и имущественных отношений Республики Алтай</t>
  </si>
  <si>
    <t>919</t>
  </si>
  <si>
    <t>10807262010000110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</si>
  <si>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местного значения</t>
  </si>
  <si>
    <t>11202052010000120</t>
  </si>
  <si>
    <t>Прочие платежи при пользовании недрами по участкам недр местного значения</t>
  </si>
  <si>
    <t>11202102020000120</t>
  </si>
  <si>
    <t>11204013020000120</t>
  </si>
  <si>
    <t>11204014020000120</t>
  </si>
  <si>
    <t>11204015020000120</t>
  </si>
  <si>
    <t>11301410010000130</t>
  </si>
  <si>
    <t>11625082020000140</t>
  </si>
  <si>
    <t>11625086020000140</t>
  </si>
  <si>
    <t>20202124020000151</t>
  </si>
  <si>
    <t>20203018020000151</t>
  </si>
  <si>
    <t>20203019020000151</t>
  </si>
  <si>
    <t>20204083020000151</t>
  </si>
  <si>
    <t>Инспекция Республики Алтай по надзору за техническим состоянием самоходных машин и других видов техники</t>
  </si>
  <si>
    <t>920</t>
  </si>
  <si>
    <t>10807142010000110</t>
  </si>
  <si>
    <t>10807360010000110</t>
  </si>
  <si>
    <t>11502020020000140</t>
  </si>
  <si>
    <t>Комитет занятости населения Республики Алтай</t>
  </si>
  <si>
    <t>922</t>
  </si>
  <si>
    <t>Субсидии бюджетам субъектов Российской Федерации на реализацию дополнительных мероприятий в сфере занятости населения  </t>
  </si>
  <si>
    <t>20202101020000151</t>
  </si>
  <si>
    <t>20203025020000151</t>
  </si>
  <si>
    <t>Министерство туризма и  предпринимательства Республики Алтай</t>
  </si>
  <si>
    <t>923</t>
  </si>
  <si>
    <t>11623021020000140</t>
  </si>
  <si>
    <t>20202009020000151</t>
  </si>
  <si>
    <t>Комитет по охране, использованию и воспроизводству объектов животного мира Республики Алтай</t>
  </si>
  <si>
    <t>925</t>
  </si>
  <si>
    <t>(тыс. рублей)</t>
  </si>
  <si>
    <t>к Закону Республики Алтай "Об исполнении республиканского бюджета Республики Алтай за 2014 год"</t>
  </si>
  <si>
    <t>Доходы республиканского бюджета Республики Алтай по кодам классификации  доходов бюджетов за 2014 год</t>
  </si>
  <si>
    <t>Приложение 2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</si>
</sst>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(* #,##0.00_);_(* \(#,##0.00\);_(* &quot;-&quot;??_);_(@_)"/>
    <numFmt numFmtId="166" formatCode="_-* #,##0.0_р_._-;\-* #,##0.0_р_._-;_-* &quot;-&quot;??_р_._-;_-@_-"/>
    <numFmt numFmtId="167" formatCode="000000000"/>
    <numFmt numFmtId="168" formatCode="#,##0.00_ ;[Red]\-#,##0.00\ "/>
    <numFmt numFmtId="169" formatCode="#,##0.00;[Red]\-#,##0.00;0.00"/>
  </numFmts>
  <fonts count="10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129">
    <xf numFmtId="0" fontId="0" fillId="0" borderId="0" xfId="0"/>
    <xf numFmtId="0" fontId="2" fillId="0" borderId="0" xfId="2" applyFont="1" applyFill="1" applyAlignment="1">
      <alignment wrapText="1"/>
    </xf>
    <xf numFmtId="0" fontId="2" fillId="0" borderId="0" xfId="2" applyFont="1" applyFill="1"/>
    <xf numFmtId="49" fontId="2" fillId="0" borderId="0" xfId="2" applyNumberFormat="1" applyFont="1" applyFill="1" applyAlignment="1">
      <alignment horizontal="center" vertical="center"/>
    </xf>
    <xf numFmtId="166" fontId="2" fillId="0" borderId="0" xfId="1" applyNumberFormat="1" applyFont="1" applyFill="1"/>
    <xf numFmtId="49" fontId="2" fillId="0" borderId="0" xfId="2" applyNumberFormat="1" applyFont="1" applyFill="1" applyAlignment="1">
      <alignment wrapText="1"/>
    </xf>
    <xf numFmtId="0" fontId="3" fillId="0" borderId="0" xfId="3" applyNumberFormat="1" applyFont="1" applyFill="1" applyAlignment="1" applyProtection="1">
      <alignment horizontal="center" vertical="center"/>
      <protection hidden="1"/>
    </xf>
    <xf numFmtId="49" fontId="3" fillId="0" borderId="0" xfId="3" applyNumberFormat="1" applyFont="1" applyFill="1" applyAlignment="1" applyProtection="1">
      <alignment horizontal="center" vertical="center"/>
      <protection hidden="1"/>
    </xf>
    <xf numFmtId="49" fontId="2" fillId="0" borderId="3" xfId="3" applyNumberFormat="1" applyFont="1" applyFill="1" applyBorder="1" applyAlignment="1">
      <alignment horizontal="center" vertical="top" wrapText="1" shrinkToFi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6" applyNumberFormat="1" applyFont="1" applyFill="1" applyBorder="1" applyAlignment="1" applyProtection="1">
      <alignment horizontal="justify" vertical="top" wrapText="1"/>
      <protection hidden="1"/>
    </xf>
    <xf numFmtId="49" fontId="2" fillId="0" borderId="5" xfId="6" applyNumberFormat="1" applyFont="1" applyFill="1" applyBorder="1" applyAlignment="1" applyProtection="1">
      <alignment horizontal="center" vertical="top" wrapText="1"/>
      <protection hidden="1"/>
    </xf>
    <xf numFmtId="49" fontId="2" fillId="0" borderId="5" xfId="6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6" applyNumberFormat="1" applyFont="1" applyFill="1" applyBorder="1" applyAlignment="1" applyProtection="1">
      <alignment horizontal="center" vertical="top" wrapText="1"/>
      <protection hidden="1"/>
    </xf>
    <xf numFmtId="0" fontId="2" fillId="0" borderId="6" xfId="6" applyNumberFormat="1" applyFont="1" applyFill="1" applyBorder="1" applyAlignment="1" applyProtection="1">
      <alignment horizontal="center" vertical="top"/>
      <protection hidden="1"/>
    </xf>
    <xf numFmtId="167" fontId="2" fillId="0" borderId="7" xfId="7" applyNumberFormat="1" applyFont="1" applyFill="1" applyBorder="1" applyAlignment="1" applyProtection="1">
      <alignment horizontal="justify" vertical="top" wrapText="1"/>
      <protection hidden="1"/>
    </xf>
    <xf numFmtId="49" fontId="2" fillId="0" borderId="8" xfId="7" applyNumberFormat="1" applyFont="1" applyFill="1" applyBorder="1" applyAlignment="1" applyProtection="1">
      <alignment horizontal="center" vertical="top"/>
      <protection hidden="1"/>
    </xf>
    <xf numFmtId="49" fontId="2" fillId="0" borderId="8" xfId="2" applyNumberFormat="1" applyFont="1" applyFill="1" applyBorder="1" applyAlignment="1" applyProtection="1">
      <alignment horizontal="center" vertical="center" wrapText="1"/>
      <protection hidden="1"/>
    </xf>
    <xf numFmtId="43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43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1" xfId="7" applyNumberFormat="1" applyFont="1" applyFill="1" applyBorder="1" applyAlignment="1" applyProtection="1">
      <alignment horizontal="justify" vertical="top" wrapText="1"/>
      <protection hidden="1"/>
    </xf>
    <xf numFmtId="49" fontId="2" fillId="0" borderId="10" xfId="7" applyNumberFormat="1" applyFont="1" applyFill="1" applyBorder="1" applyAlignment="1" applyProtection="1">
      <alignment horizontal="center" vertical="top"/>
      <protection hidden="1"/>
    </xf>
    <xf numFmtId="49" fontId="2" fillId="0" borderId="10" xfId="2" applyNumberFormat="1" applyFont="1" applyFill="1" applyBorder="1" applyAlignment="1" applyProtection="1">
      <alignment horizontal="center" vertical="center" wrapText="1"/>
      <protection hidden="1"/>
    </xf>
    <xf numFmtId="43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43" fontId="2" fillId="0" borderId="12" xfId="1" applyNumberFormat="1" applyFont="1" applyFill="1" applyBorder="1" applyAlignment="1" applyProtection="1">
      <alignment horizontal="center" vertical="center"/>
      <protection hidden="1"/>
    </xf>
    <xf numFmtId="166" fontId="2" fillId="0" borderId="10" xfId="1" applyNumberFormat="1" applyFont="1" applyFill="1" applyBorder="1"/>
    <xf numFmtId="0" fontId="2" fillId="0" borderId="11" xfId="2" applyNumberFormat="1" applyFont="1" applyFill="1" applyBorder="1" applyAlignment="1" applyProtection="1">
      <alignment vertical="top" wrapText="1"/>
      <protection hidden="1"/>
    </xf>
    <xf numFmtId="43" fontId="2" fillId="0" borderId="10" xfId="1" applyNumberFormat="1" applyFont="1" applyFill="1" applyBorder="1" applyAlignment="1" applyProtection="1">
      <alignment horizontal="center" vertical="center"/>
      <protection hidden="1"/>
    </xf>
    <xf numFmtId="166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1" xfId="8" applyNumberFormat="1" applyFont="1" applyFill="1" applyBorder="1" applyAlignment="1" applyProtection="1">
      <alignment horizontal="left" vertical="top" wrapText="1"/>
      <protection hidden="1"/>
    </xf>
    <xf numFmtId="49" fontId="2" fillId="0" borderId="10" xfId="8" applyNumberFormat="1" applyFont="1" applyFill="1" applyBorder="1" applyAlignment="1" applyProtection="1">
      <alignment horizontal="center" vertical="center"/>
      <protection hidden="1"/>
    </xf>
    <xf numFmtId="0" fontId="2" fillId="0" borderId="11" xfId="2" applyNumberFormat="1" applyFont="1" applyFill="1" applyBorder="1" applyAlignment="1" applyProtection="1">
      <alignment horizontal="left" vertical="top" wrapText="1"/>
      <protection hidden="1"/>
    </xf>
    <xf numFmtId="49" fontId="2" fillId="0" borderId="10" xfId="2" applyNumberFormat="1" applyFont="1" applyFill="1" applyBorder="1" applyAlignment="1" applyProtection="1">
      <alignment horizontal="center" vertical="center"/>
      <protection hidden="1"/>
    </xf>
    <xf numFmtId="0" fontId="2" fillId="0" borderId="11" xfId="9" applyNumberFormat="1" applyFont="1" applyFill="1" applyBorder="1" applyAlignment="1" applyProtection="1">
      <alignment horizontal="left" vertical="top" wrapText="1"/>
      <protection hidden="1"/>
    </xf>
    <xf numFmtId="49" fontId="2" fillId="0" borderId="10" xfId="9" applyNumberFormat="1" applyFont="1" applyFill="1" applyBorder="1" applyAlignment="1" applyProtection="1">
      <alignment horizontal="center" vertical="center"/>
      <protection hidden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vertical="top" wrapText="1"/>
    </xf>
    <xf numFmtId="0" fontId="2" fillId="0" borderId="11" xfId="10" applyNumberFormat="1" applyFont="1" applyFill="1" applyBorder="1" applyAlignment="1" applyProtection="1">
      <alignment horizontal="left" vertical="top" wrapText="1"/>
      <protection hidden="1"/>
    </xf>
    <xf numFmtId="49" fontId="2" fillId="0" borderId="10" xfId="10" applyNumberFormat="1" applyFont="1" applyFill="1" applyBorder="1" applyAlignment="1" applyProtection="1">
      <alignment horizontal="center" vertical="center"/>
      <protection hidden="1"/>
    </xf>
    <xf numFmtId="0" fontId="2" fillId="0" borderId="11" xfId="11" applyNumberFormat="1" applyFont="1" applyFill="1" applyBorder="1" applyAlignment="1" applyProtection="1">
      <alignment horizontal="left" vertical="top" wrapText="1"/>
      <protection hidden="1"/>
    </xf>
    <xf numFmtId="49" fontId="2" fillId="0" borderId="10" xfId="11" applyNumberFormat="1" applyFont="1" applyFill="1" applyBorder="1" applyAlignment="1" applyProtection="1">
      <alignment horizontal="center" vertical="center"/>
      <protection hidden="1"/>
    </xf>
    <xf numFmtId="0" fontId="2" fillId="0" borderId="11" xfId="12" applyNumberFormat="1" applyFont="1" applyFill="1" applyBorder="1" applyAlignment="1" applyProtection="1">
      <alignment horizontal="left" vertical="top" wrapText="1"/>
      <protection hidden="1"/>
    </xf>
    <xf numFmtId="49" fontId="2" fillId="0" borderId="10" xfId="12" applyNumberFormat="1" applyFont="1" applyFill="1" applyBorder="1" applyAlignment="1" applyProtection="1">
      <alignment horizontal="center" vertical="center"/>
      <protection hidden="1"/>
    </xf>
    <xf numFmtId="0" fontId="2" fillId="0" borderId="11" xfId="13" applyNumberFormat="1" applyFont="1" applyFill="1" applyBorder="1" applyAlignment="1" applyProtection="1">
      <alignment horizontal="left" vertical="top" wrapText="1"/>
      <protection hidden="1"/>
    </xf>
    <xf numFmtId="49" fontId="2" fillId="0" borderId="10" xfId="13" applyNumberFormat="1" applyFont="1" applyFill="1" applyBorder="1" applyAlignment="1" applyProtection="1">
      <alignment horizontal="center" vertical="center"/>
      <protection hidden="1"/>
    </xf>
    <xf numFmtId="0" fontId="2" fillId="0" borderId="11" xfId="14" applyNumberFormat="1" applyFont="1" applyFill="1" applyBorder="1" applyAlignment="1" applyProtection="1">
      <alignment horizontal="left" vertical="top" wrapText="1"/>
      <protection hidden="1"/>
    </xf>
    <xf numFmtId="49" fontId="2" fillId="0" borderId="10" xfId="14" applyNumberFormat="1" applyFont="1" applyFill="1" applyBorder="1" applyAlignment="1" applyProtection="1">
      <alignment horizontal="center" vertical="center"/>
      <protection hidden="1"/>
    </xf>
    <xf numFmtId="0" fontId="2" fillId="0" borderId="11" xfId="15" applyNumberFormat="1" applyFont="1" applyFill="1" applyBorder="1" applyAlignment="1" applyProtection="1">
      <alignment horizontal="left" vertical="top" wrapText="1"/>
      <protection hidden="1"/>
    </xf>
    <xf numFmtId="49" fontId="2" fillId="0" borderId="10" xfId="15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16" applyNumberFormat="1" applyFont="1" applyFill="1" applyBorder="1" applyAlignment="1" applyProtection="1">
      <alignment horizontal="left" vertical="top" wrapText="1"/>
      <protection hidden="1"/>
    </xf>
    <xf numFmtId="0" fontId="2" fillId="0" borderId="11" xfId="17" applyNumberFormat="1" applyFont="1" applyFill="1" applyBorder="1" applyAlignment="1" applyProtection="1">
      <alignment horizontal="left" vertical="top" wrapText="1"/>
      <protection hidden="1"/>
    </xf>
    <xf numFmtId="49" fontId="2" fillId="0" borderId="10" xfId="17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18" applyNumberFormat="1" applyFont="1" applyFill="1" applyBorder="1" applyAlignment="1" applyProtection="1">
      <alignment horizontal="left" vertical="top" wrapText="1"/>
      <protection hidden="1"/>
    </xf>
    <xf numFmtId="49" fontId="2" fillId="0" borderId="10" xfId="18" applyNumberFormat="1" applyFont="1" applyFill="1" applyBorder="1" applyAlignment="1" applyProtection="1">
      <alignment horizontal="center" vertical="center"/>
      <protection hidden="1"/>
    </xf>
    <xf numFmtId="0" fontId="2" fillId="0" borderId="11" xfId="19" applyNumberFormat="1" applyFont="1" applyFill="1" applyBorder="1" applyAlignment="1" applyProtection="1">
      <alignment horizontal="left" vertical="top" wrapText="1"/>
      <protection hidden="1"/>
    </xf>
    <xf numFmtId="49" fontId="2" fillId="0" borderId="10" xfId="19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20" applyNumberFormat="1" applyFont="1" applyFill="1" applyBorder="1" applyAlignment="1" applyProtection="1">
      <alignment horizontal="left" vertical="top" wrapText="1"/>
      <protection hidden="1"/>
    </xf>
    <xf numFmtId="49" fontId="2" fillId="0" borderId="10" xfId="20" applyNumberFormat="1" applyFont="1" applyFill="1" applyBorder="1" applyAlignment="1" applyProtection="1">
      <alignment horizontal="center" vertical="center"/>
      <protection hidden="1"/>
    </xf>
    <xf numFmtId="49" fontId="2" fillId="0" borderId="10" xfId="16" applyNumberFormat="1" applyFont="1" applyFill="1" applyBorder="1" applyAlignment="1" applyProtection="1">
      <alignment horizontal="center" vertical="center"/>
      <protection hidden="1"/>
    </xf>
    <xf numFmtId="0" fontId="2" fillId="0" borderId="11" xfId="21" applyNumberFormat="1" applyFont="1" applyFill="1" applyBorder="1" applyAlignment="1" applyProtection="1">
      <alignment horizontal="left" vertical="top" wrapText="1"/>
      <protection hidden="1"/>
    </xf>
    <xf numFmtId="0" fontId="2" fillId="0" borderId="11" xfId="22" applyNumberFormat="1" applyFont="1" applyFill="1" applyBorder="1" applyAlignment="1" applyProtection="1">
      <alignment horizontal="left" vertical="top" wrapText="1"/>
      <protection hidden="1"/>
    </xf>
    <xf numFmtId="49" fontId="2" fillId="0" borderId="10" xfId="22" applyNumberFormat="1" applyFont="1" applyFill="1" applyBorder="1" applyAlignment="1" applyProtection="1">
      <alignment horizontal="center" vertical="center"/>
      <protection hidden="1"/>
    </xf>
    <xf numFmtId="0" fontId="2" fillId="0" borderId="11" xfId="23" applyNumberFormat="1" applyFont="1" applyFill="1" applyBorder="1" applyAlignment="1" applyProtection="1">
      <alignment horizontal="left" vertical="top" wrapText="1"/>
      <protection hidden="1"/>
    </xf>
    <xf numFmtId="49" fontId="2" fillId="0" borderId="10" xfId="23" applyNumberFormat="1" applyFont="1" applyFill="1" applyBorder="1" applyAlignment="1" applyProtection="1">
      <alignment horizontal="center" vertical="center"/>
      <protection hidden="1"/>
    </xf>
    <xf numFmtId="0" fontId="2" fillId="0" borderId="11" xfId="24" applyNumberFormat="1" applyFont="1" applyFill="1" applyBorder="1" applyAlignment="1" applyProtection="1">
      <alignment horizontal="left" vertical="top" wrapText="1"/>
      <protection hidden="1"/>
    </xf>
    <xf numFmtId="49" fontId="2" fillId="0" borderId="10" xfId="24" applyNumberFormat="1" applyFont="1" applyFill="1" applyBorder="1" applyAlignment="1" applyProtection="1">
      <alignment horizontal="center" vertical="center"/>
      <protection hidden="1"/>
    </xf>
    <xf numFmtId="0" fontId="2" fillId="0" borderId="11" xfId="25" applyNumberFormat="1" applyFont="1" applyFill="1" applyBorder="1" applyAlignment="1" applyProtection="1">
      <alignment horizontal="left" vertical="top" wrapText="1"/>
      <protection hidden="1"/>
    </xf>
    <xf numFmtId="49" fontId="2" fillId="0" borderId="10" xfId="25" applyNumberFormat="1" applyFont="1" applyFill="1" applyBorder="1" applyAlignment="1" applyProtection="1">
      <alignment horizontal="center" vertical="center"/>
      <protection hidden="1"/>
    </xf>
    <xf numFmtId="0" fontId="2" fillId="0" borderId="11" xfId="26" applyNumberFormat="1" applyFont="1" applyFill="1" applyBorder="1" applyAlignment="1" applyProtection="1">
      <alignment horizontal="left" vertical="top" wrapText="1"/>
      <protection hidden="1"/>
    </xf>
    <xf numFmtId="49" fontId="2" fillId="0" borderId="10" xfId="26" applyNumberFormat="1" applyFont="1" applyFill="1" applyBorder="1" applyAlignment="1" applyProtection="1">
      <alignment horizontal="center" vertical="center"/>
      <protection hidden="1"/>
    </xf>
    <xf numFmtId="0" fontId="2" fillId="0" borderId="11" xfId="27" applyNumberFormat="1" applyFont="1" applyFill="1" applyBorder="1" applyAlignment="1" applyProtection="1">
      <alignment horizontal="left" vertical="top" wrapText="1"/>
      <protection hidden="1"/>
    </xf>
    <xf numFmtId="49" fontId="2" fillId="0" borderId="10" xfId="27" applyNumberFormat="1" applyFont="1" applyFill="1" applyBorder="1" applyAlignment="1" applyProtection="1">
      <alignment horizontal="center" vertical="center"/>
      <protection hidden="1"/>
    </xf>
    <xf numFmtId="0" fontId="2" fillId="0" borderId="11" xfId="28" applyNumberFormat="1" applyFont="1" applyFill="1" applyBorder="1" applyAlignment="1" applyProtection="1">
      <alignment horizontal="left" vertical="top" wrapText="1"/>
      <protection hidden="1"/>
    </xf>
    <xf numFmtId="49" fontId="2" fillId="0" borderId="10" xfId="28" applyNumberFormat="1" applyFont="1" applyFill="1" applyBorder="1" applyAlignment="1" applyProtection="1">
      <alignment horizontal="center" vertical="center"/>
      <protection hidden="1"/>
    </xf>
    <xf numFmtId="0" fontId="2" fillId="0" borderId="11" xfId="29" applyNumberFormat="1" applyFont="1" applyFill="1" applyBorder="1" applyAlignment="1" applyProtection="1">
      <alignment horizontal="left" vertical="top" wrapText="1"/>
      <protection hidden="1"/>
    </xf>
    <xf numFmtId="49" fontId="2" fillId="0" borderId="10" xfId="29" applyNumberFormat="1" applyFont="1" applyFill="1" applyBorder="1" applyAlignment="1" applyProtection="1">
      <alignment horizontal="center" vertical="center"/>
      <protection hidden="1"/>
    </xf>
    <xf numFmtId="0" fontId="2" fillId="0" borderId="11" xfId="30" applyNumberFormat="1" applyFont="1" applyFill="1" applyBorder="1" applyAlignment="1" applyProtection="1">
      <alignment horizontal="left" vertical="top" wrapText="1"/>
      <protection hidden="1"/>
    </xf>
    <xf numFmtId="49" fontId="2" fillId="0" borderId="10" xfId="30" applyNumberFormat="1" applyFont="1" applyFill="1" applyBorder="1" applyAlignment="1" applyProtection="1">
      <alignment horizontal="center" vertical="center"/>
      <protection hidden="1"/>
    </xf>
    <xf numFmtId="0" fontId="2" fillId="0" borderId="11" xfId="31" applyNumberFormat="1" applyFont="1" applyFill="1" applyBorder="1" applyAlignment="1" applyProtection="1">
      <alignment horizontal="left" vertical="top" wrapText="1"/>
      <protection hidden="1"/>
    </xf>
    <xf numFmtId="49" fontId="2" fillId="0" borderId="10" xfId="31" applyNumberFormat="1" applyFont="1" applyFill="1" applyBorder="1" applyAlignment="1" applyProtection="1">
      <alignment horizontal="center" vertical="center"/>
      <protection hidden="1"/>
    </xf>
    <xf numFmtId="49" fontId="2" fillId="0" borderId="10" xfId="21" applyNumberFormat="1" applyFont="1" applyFill="1" applyBorder="1" applyAlignment="1" applyProtection="1">
      <alignment horizontal="center" vertical="center"/>
      <protection hidden="1"/>
    </xf>
    <xf numFmtId="49" fontId="2" fillId="0" borderId="19" xfId="21" applyNumberFormat="1" applyFont="1" applyFill="1" applyBorder="1" applyAlignment="1" applyProtection="1">
      <alignment horizontal="center" vertical="center"/>
      <protection hidden="1"/>
    </xf>
    <xf numFmtId="43" fontId="2" fillId="0" borderId="19" xfId="1" applyNumberFormat="1" applyFont="1" applyFill="1" applyBorder="1" applyAlignment="1" applyProtection="1">
      <alignment horizontal="center" vertical="center"/>
      <protection hidden="1"/>
    </xf>
    <xf numFmtId="43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2" fillId="0" borderId="21" xfId="21" applyNumberFormat="1" applyFont="1" applyFill="1" applyBorder="1" applyAlignment="1" applyProtection="1">
      <alignment horizontal="left" vertical="top" wrapText="1"/>
      <protection hidden="1"/>
    </xf>
    <xf numFmtId="49" fontId="2" fillId="0" borderId="22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21" applyNumberFormat="1" applyFont="1" applyFill="1" applyBorder="1" applyAlignment="1" applyProtection="1">
      <alignment horizontal="left" vertical="top" wrapText="1"/>
      <protection hidden="1"/>
    </xf>
    <xf numFmtId="49" fontId="2" fillId="0" borderId="24" xfId="2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21" applyNumberFormat="1" applyFont="1" applyFill="1" applyBorder="1" applyAlignment="1" applyProtection="1">
      <alignment horizontal="center" vertical="center"/>
      <protection hidden="1"/>
    </xf>
    <xf numFmtId="43" fontId="2" fillId="0" borderId="24" xfId="1" applyNumberFormat="1" applyFont="1" applyFill="1" applyBorder="1" applyAlignment="1" applyProtection="1">
      <alignment horizontal="center" vertical="center"/>
      <protection hidden="1"/>
    </xf>
    <xf numFmtId="43" fontId="2" fillId="0" borderId="25" xfId="1" applyNumberFormat="1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 applyAlignment="1" applyProtection="1">
      <alignment wrapText="1"/>
      <protection hidden="1"/>
    </xf>
    <xf numFmtId="0" fontId="2" fillId="0" borderId="0" xfId="2" applyFont="1" applyFill="1" applyBorder="1" applyAlignment="1" applyProtection="1">
      <protection hidden="1"/>
    </xf>
    <xf numFmtId="49" fontId="2" fillId="0" borderId="0" xfId="2" applyNumberFormat="1" applyFont="1" applyFill="1" applyAlignment="1" applyProtection="1">
      <alignment horizontal="center" vertical="center"/>
      <protection hidden="1"/>
    </xf>
    <xf numFmtId="0" fontId="2" fillId="0" borderId="0" xfId="2" applyFont="1" applyFill="1" applyProtection="1">
      <protection hidden="1"/>
    </xf>
    <xf numFmtId="168" fontId="2" fillId="0" borderId="0" xfId="2" applyNumberFormat="1" applyFont="1" applyFill="1" applyProtection="1">
      <protection hidden="1"/>
    </xf>
    <xf numFmtId="0" fontId="2" fillId="0" borderId="0" xfId="2" applyFont="1" applyFill="1" applyAlignment="1" applyProtection="1">
      <alignment wrapText="1"/>
      <protection hidden="1"/>
    </xf>
    <xf numFmtId="169" fontId="2" fillId="0" borderId="0" xfId="2" applyNumberFormat="1" applyFont="1" applyFill="1" applyProtection="1">
      <protection hidden="1"/>
    </xf>
    <xf numFmtId="43" fontId="2" fillId="0" borderId="0" xfId="1" applyNumberFormat="1" applyFont="1" applyFill="1" applyProtection="1">
      <protection hidden="1"/>
    </xf>
    <xf numFmtId="43" fontId="2" fillId="0" borderId="0" xfId="2" applyNumberFormat="1" applyFont="1" applyFill="1"/>
    <xf numFmtId="43" fontId="8" fillId="0" borderId="0" xfId="2" applyNumberFormat="1" applyFont="1" applyFill="1"/>
    <xf numFmtId="166" fontId="2" fillId="0" borderId="26" xfId="1" applyNumberFormat="1" applyFont="1" applyFill="1" applyBorder="1"/>
    <xf numFmtId="166" fontId="2" fillId="0" borderId="24" xfId="1" applyNumberFormat="1" applyFont="1" applyFill="1" applyBorder="1"/>
    <xf numFmtId="166" fontId="2" fillId="0" borderId="27" xfId="1" applyNumberFormat="1" applyFont="1" applyFill="1" applyBorder="1"/>
    <xf numFmtId="0" fontId="2" fillId="0" borderId="4" xfId="6" applyNumberFormat="1" applyFont="1" applyFill="1" applyBorder="1" applyAlignment="1" applyProtection="1">
      <alignment horizontal="center" vertical="top" wrapText="1"/>
      <protection hidden="1"/>
    </xf>
    <xf numFmtId="0" fontId="2" fillId="0" borderId="28" xfId="6" applyNumberFormat="1" applyFont="1" applyFill="1" applyBorder="1" applyAlignment="1" applyProtection="1">
      <alignment horizontal="center" vertical="top" wrapText="1"/>
      <protection hidden="1"/>
    </xf>
    <xf numFmtId="0" fontId="2" fillId="0" borderId="1" xfId="6" applyNumberFormat="1" applyFont="1" applyFill="1" applyBorder="1" applyAlignment="1" applyProtection="1">
      <alignment horizontal="center" vertical="top"/>
      <protection hidden="1"/>
    </xf>
    <xf numFmtId="0" fontId="2" fillId="0" borderId="3" xfId="6" applyNumberFormat="1" applyFont="1" applyFill="1" applyBorder="1" applyAlignment="1" applyProtection="1">
      <alignment horizontal="center" vertical="top" wrapText="1"/>
      <protection hidden="1"/>
    </xf>
    <xf numFmtId="166" fontId="2" fillId="0" borderId="3" xfId="1" applyNumberFormat="1" applyFont="1" applyFill="1" applyBorder="1"/>
    <xf numFmtId="0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166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9" xfId="1" applyNumberFormat="1" applyFont="1" applyFill="1" applyBorder="1"/>
    <xf numFmtId="166" fontId="2" fillId="0" borderId="29" xfId="1" applyNumberFormat="1" applyFont="1" applyFill="1" applyBorder="1" applyAlignment="1" applyProtection="1">
      <alignment horizontal="center" vertical="center"/>
      <protection hidden="1"/>
    </xf>
    <xf numFmtId="166" fontId="2" fillId="0" borderId="0" xfId="1" applyNumberFormat="1" applyFont="1" applyFill="1" applyBorder="1"/>
    <xf numFmtId="166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6" xfId="1" applyNumberFormat="1" applyFont="1" applyFill="1" applyBorder="1" applyAlignment="1" applyProtection="1">
      <alignment horizontal="center" vertical="center"/>
      <protection hidden="1"/>
    </xf>
    <xf numFmtId="0" fontId="2" fillId="0" borderId="14" xfId="15" applyNumberFormat="1" applyFont="1" applyFill="1" applyBorder="1" applyAlignment="1" applyProtection="1">
      <alignment horizontal="left" vertical="top" wrapText="1"/>
      <protection hidden="1"/>
    </xf>
    <xf numFmtId="0" fontId="7" fillId="0" borderId="3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3" applyNumberFormat="1" applyFont="1" applyFill="1" applyAlignment="1" applyProtection="1">
      <alignment horizontal="center" vertical="center" wrapText="1"/>
      <protection hidden="1"/>
    </xf>
  </cellXfs>
  <cellStyles count="35">
    <cellStyle name="Обычный" xfId="0" builtinId="0"/>
    <cellStyle name="Обычный 2" xfId="2"/>
    <cellStyle name="Обычный 2 10" xfId="4"/>
    <cellStyle name="Обычный 2 10 2" xfId="33"/>
    <cellStyle name="Обычный 2 11" xfId="11"/>
    <cellStyle name="Обычный 2 13" xfId="12"/>
    <cellStyle name="Обычный 2 14" xfId="10"/>
    <cellStyle name="Обычный 2 15" xfId="13"/>
    <cellStyle name="Обычный 2 16" xfId="14"/>
    <cellStyle name="Обычный 2 17" xfId="17"/>
    <cellStyle name="Обычный 2 18" xfId="15"/>
    <cellStyle name="Обычный 2 19" xfId="18"/>
    <cellStyle name="Обычный 2 20" xfId="19"/>
    <cellStyle name="Обычный 2 21" xfId="20"/>
    <cellStyle name="Обычный 2 22" xfId="16"/>
    <cellStyle name="Обычный 2 23" xfId="22"/>
    <cellStyle name="Обычный 2 24" xfId="23"/>
    <cellStyle name="Обычный 2 25" xfId="24"/>
    <cellStyle name="Обычный 2 26" xfId="25"/>
    <cellStyle name="Обычный 2 27" xfId="26"/>
    <cellStyle name="Обычный 2 28" xfId="27"/>
    <cellStyle name="Обычный 2 29" xfId="28"/>
    <cellStyle name="Обычный 2 3" xfId="7"/>
    <cellStyle name="Обычный 2 30" xfId="29"/>
    <cellStyle name="Обычный 2 31" xfId="30"/>
    <cellStyle name="Обычный 2 33" xfId="6"/>
    <cellStyle name="Обычный 2 34" xfId="31"/>
    <cellStyle name="Обычный 2 35" xfId="21"/>
    <cellStyle name="Обычный 2 36" xfId="32"/>
    <cellStyle name="Обычный 2 6" xfId="34"/>
    <cellStyle name="Обычный 2 8" xfId="8"/>
    <cellStyle name="Обычный 2 9" xfId="9"/>
    <cellStyle name="Обычный_tmp" xfId="3"/>
    <cellStyle name="Финансовый" xfId="1" builtinId="3"/>
    <cellStyle name="Финансовый 1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A5C8A5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5"/>
  <sheetViews>
    <sheetView tabSelected="1" workbookViewId="0"/>
  </sheetViews>
  <sheetFormatPr defaultColWidth="9.140625" defaultRowHeight="15.75"/>
  <cols>
    <col min="1" max="1" width="94" style="1" customWidth="1"/>
    <col min="2" max="2" width="10.28515625" style="2" customWidth="1"/>
    <col min="3" max="3" width="27.85546875" style="3" customWidth="1"/>
    <col min="4" max="4" width="23.28515625" style="2" hidden="1" customWidth="1"/>
    <col min="5" max="5" width="22.28515625" style="2" hidden="1" customWidth="1"/>
    <col min="6" max="6" width="22" style="2" hidden="1" customWidth="1"/>
    <col min="7" max="7" width="19" style="4" hidden="1" customWidth="1"/>
    <col min="8" max="8" width="19.5703125" style="4" customWidth="1"/>
    <col min="9" max="9" width="18.5703125" style="4" hidden="1" customWidth="1"/>
    <col min="10" max="247" width="9.140625" style="2" customWidth="1"/>
    <col min="248" max="16384" width="9.140625" style="2"/>
  </cols>
  <sheetData>
    <row r="1" spans="1:9">
      <c r="C1" s="127" t="s">
        <v>409</v>
      </c>
      <c r="D1" s="127"/>
      <c r="E1" s="127"/>
      <c r="F1" s="127"/>
      <c r="G1" s="127"/>
    </row>
    <row r="2" spans="1:9" ht="45" customHeight="1">
      <c r="C2" s="127" t="s">
        <v>407</v>
      </c>
      <c r="D2" s="127"/>
      <c r="E2" s="127"/>
      <c r="F2" s="127"/>
      <c r="G2" s="127"/>
      <c r="H2" s="127"/>
    </row>
    <row r="3" spans="1:9">
      <c r="B3" s="1"/>
      <c r="C3" s="5"/>
      <c r="D3" s="1"/>
      <c r="F3" s="1"/>
    </row>
    <row r="4" spans="1:9" ht="18.75">
      <c r="A4" s="128" t="s">
        <v>408</v>
      </c>
      <c r="B4" s="128"/>
      <c r="C4" s="128"/>
      <c r="D4" s="128"/>
      <c r="E4" s="128"/>
      <c r="F4" s="128"/>
      <c r="G4" s="128"/>
      <c r="H4" s="128"/>
    </row>
    <row r="5" spans="1:9" ht="18.75">
      <c r="A5" s="6"/>
      <c r="B5" s="6"/>
      <c r="C5" s="7"/>
      <c r="D5" s="6"/>
      <c r="E5" s="6"/>
      <c r="F5" s="6"/>
    </row>
    <row r="6" spans="1:9" ht="19.5" thickBot="1">
      <c r="A6" s="6"/>
      <c r="B6" s="6"/>
      <c r="C6" s="7"/>
      <c r="D6" s="6"/>
      <c r="E6" s="6"/>
      <c r="F6" s="6"/>
      <c r="H6" s="4" t="s">
        <v>406</v>
      </c>
    </row>
    <row r="7" spans="1:9" ht="48" thickBot="1">
      <c r="A7" s="8" t="s">
        <v>113</v>
      </c>
      <c r="B7" s="9" t="s">
        <v>115</v>
      </c>
      <c r="C7" s="10" t="s">
        <v>116</v>
      </c>
      <c r="D7" s="11" t="s">
        <v>117</v>
      </c>
      <c r="E7" s="12" t="s">
        <v>114</v>
      </c>
      <c r="F7" s="12" t="s">
        <v>118</v>
      </c>
      <c r="G7" s="11" t="s">
        <v>117</v>
      </c>
      <c r="H7" s="12" t="s">
        <v>114</v>
      </c>
      <c r="I7" s="118" t="s">
        <v>118</v>
      </c>
    </row>
    <row r="8" spans="1:9" ht="16.5" thickBot="1">
      <c r="A8" s="113">
        <v>1</v>
      </c>
      <c r="B8" s="14">
        <v>2</v>
      </c>
      <c r="C8" s="15">
        <v>3</v>
      </c>
      <c r="D8" s="16">
        <v>4</v>
      </c>
      <c r="E8" s="16">
        <v>5</v>
      </c>
      <c r="F8" s="17">
        <v>6</v>
      </c>
      <c r="G8" s="114">
        <v>4</v>
      </c>
      <c r="H8" s="116">
        <v>4</v>
      </c>
      <c r="I8" s="115">
        <v>6</v>
      </c>
    </row>
    <row r="9" spans="1:9" ht="16.5" thickBot="1">
      <c r="A9" s="13"/>
      <c r="B9" s="14"/>
      <c r="C9" s="15"/>
      <c r="D9" s="16"/>
      <c r="E9" s="16"/>
      <c r="F9" s="17"/>
      <c r="G9" s="122"/>
      <c r="H9" s="117"/>
    </row>
    <row r="10" spans="1:9">
      <c r="A10" s="18" t="s">
        <v>119</v>
      </c>
      <c r="B10" s="19"/>
      <c r="C10" s="20"/>
      <c r="D10" s="21">
        <f>D12+D18+D20+D26+D28+D31+D33+D57+D60+D63+D80+D90+D108+D110+D140+D156+D173+D176+D181+D208+D213+D224+D229+D232+D235+D238+D240+D246+D264+D271+D278+D288</f>
        <v>18162781515.169998</v>
      </c>
      <c r="E10" s="21">
        <f>E12+E18+E20+E26+E28+E31+E33+E57+E60+E63+E80+E90+E108+E110+E140+E156+E173+E176+E181+E208+E213+E224+E229+E232+E235+E238+E240+E246+E264+E271+E278+E288</f>
        <v>18092398875.799999</v>
      </c>
      <c r="F10" s="22">
        <f>F12+F18+F20+F28+F31+F33+F57+F60+F63+F80+F90+F108+F110+F140+F156+F173+F176+F181+F208+F213+F224+F229+F232+F235+F238+F240+F246+F264+F271+F278</f>
        <v>70402432.140000001</v>
      </c>
      <c r="G10" s="23">
        <f>G12+G18+G20+G26+G28+G31+G33+G57+G60+G63+G80+G90+G108+G110+G140+G156+G173+G176+G181+G208+G213+G224+G229+G232+G235+G238+G240+G246+G264+G271+G278+G288</f>
        <v>18162781.5</v>
      </c>
      <c r="H10" s="123">
        <f>H12+H18+H20+H26+H28+H31+H33+H57+H60+H63+H80+H90+H108+H110+H140+H156+H173+H176+H181+H208+H213+H224+H229+H232+H235+H238+H240+H246+H264+H271+H278+H288</f>
        <v>18092398.800000001</v>
      </c>
      <c r="I10" s="119">
        <f>I12+I18+I20+I28+I31+I33+I57+I60+I63+I80+I90+I108+I110+I140+I156+I173+I176+I181+I208+I213+I224+I229+I232+I235+I238+I240+I246+I264+I271+I278</f>
        <v>70402.5</v>
      </c>
    </row>
    <row r="11" spans="1:9">
      <c r="A11" s="24" t="s">
        <v>120</v>
      </c>
      <c r="B11" s="25"/>
      <c r="C11" s="26"/>
      <c r="D11" s="27"/>
      <c r="E11" s="27"/>
      <c r="F11" s="28"/>
      <c r="G11" s="29"/>
      <c r="H11" s="110"/>
      <c r="I11" s="120"/>
    </row>
    <row r="12" spans="1:9" ht="31.5">
      <c r="A12" s="30" t="s">
        <v>121</v>
      </c>
      <c r="B12" s="26" t="s">
        <v>122</v>
      </c>
      <c r="C12" s="26"/>
      <c r="D12" s="31">
        <f>SUM(D13:D17)</f>
        <v>6605000</v>
      </c>
      <c r="E12" s="31">
        <f>SUM(E13:E17)</f>
        <v>6665693.6100000003</v>
      </c>
      <c r="F12" s="28">
        <f>D12-E12</f>
        <v>-60693.61</v>
      </c>
      <c r="G12" s="32">
        <f>SUM(G13:G17)</f>
        <v>6605</v>
      </c>
      <c r="H12" s="124">
        <f>SUM(H13:H17)</f>
        <v>6665.7</v>
      </c>
      <c r="I12" s="121">
        <f>G12-H12</f>
        <v>-60.7</v>
      </c>
    </row>
    <row r="13" spans="1:9">
      <c r="A13" s="33" t="s">
        <v>2</v>
      </c>
      <c r="B13" s="26"/>
      <c r="C13" s="34" t="s">
        <v>123</v>
      </c>
      <c r="D13" s="31">
        <v>794000</v>
      </c>
      <c r="E13" s="31">
        <v>832649.1</v>
      </c>
      <c r="F13" s="28">
        <f t="shared" ref="F13:F76" si="0">D13-E13</f>
        <v>-38649.1</v>
      </c>
      <c r="G13" s="29">
        <f>D13/1000</f>
        <v>794</v>
      </c>
      <c r="H13" s="110">
        <f>E13/1000</f>
        <v>832.6</v>
      </c>
      <c r="I13" s="121">
        <f t="shared" ref="I13:I76" si="1">G13-H13</f>
        <v>-38.6</v>
      </c>
    </row>
    <row r="14" spans="1:9">
      <c r="A14" s="33" t="s">
        <v>69</v>
      </c>
      <c r="B14" s="26"/>
      <c r="C14" s="34" t="s">
        <v>124</v>
      </c>
      <c r="D14" s="31">
        <v>200000</v>
      </c>
      <c r="E14" s="31">
        <v>197967.87</v>
      </c>
      <c r="F14" s="28">
        <f t="shared" si="0"/>
        <v>2032.13</v>
      </c>
      <c r="G14" s="29">
        <f t="shared" ref="G14:H17" si="2">D14/1000</f>
        <v>200</v>
      </c>
      <c r="H14" s="110">
        <f t="shared" si="2"/>
        <v>198</v>
      </c>
      <c r="I14" s="121">
        <f t="shared" si="1"/>
        <v>2</v>
      </c>
    </row>
    <row r="15" spans="1:9">
      <c r="A15" s="33" t="s">
        <v>125</v>
      </c>
      <c r="B15" s="26"/>
      <c r="C15" s="34" t="s">
        <v>126</v>
      </c>
      <c r="D15" s="31">
        <v>481000</v>
      </c>
      <c r="E15" s="31">
        <v>500951.98</v>
      </c>
      <c r="F15" s="28">
        <f t="shared" si="0"/>
        <v>-19951.98</v>
      </c>
      <c r="G15" s="29">
        <f t="shared" si="2"/>
        <v>481</v>
      </c>
      <c r="H15" s="110">
        <f t="shared" si="2"/>
        <v>501</v>
      </c>
      <c r="I15" s="121">
        <f t="shared" si="1"/>
        <v>-20</v>
      </c>
    </row>
    <row r="16" spans="1:9">
      <c r="A16" s="33" t="s">
        <v>127</v>
      </c>
      <c r="B16" s="26"/>
      <c r="C16" s="34" t="s">
        <v>128</v>
      </c>
      <c r="D16" s="31">
        <v>5130000</v>
      </c>
      <c r="E16" s="31">
        <v>5134124.6399999997</v>
      </c>
      <c r="F16" s="28">
        <f t="shared" si="0"/>
        <v>-4124.6400000000003</v>
      </c>
      <c r="G16" s="29">
        <f t="shared" si="2"/>
        <v>5130</v>
      </c>
      <c r="H16" s="110">
        <f t="shared" si="2"/>
        <v>5134.1000000000004</v>
      </c>
      <c r="I16" s="121">
        <f t="shared" si="1"/>
        <v>-4.0999999999999996</v>
      </c>
    </row>
    <row r="17" spans="1:9">
      <c r="A17" s="33" t="s">
        <v>129</v>
      </c>
      <c r="B17" s="26"/>
      <c r="C17" s="34" t="s">
        <v>130</v>
      </c>
      <c r="D17" s="31">
        <v>0</v>
      </c>
      <c r="E17" s="31">
        <v>0.02</v>
      </c>
      <c r="F17" s="28">
        <f t="shared" si="0"/>
        <v>-0.02</v>
      </c>
      <c r="G17" s="29">
        <f t="shared" si="2"/>
        <v>0</v>
      </c>
      <c r="H17" s="110">
        <f t="shared" si="2"/>
        <v>0</v>
      </c>
      <c r="I17" s="121">
        <f t="shared" si="1"/>
        <v>0</v>
      </c>
    </row>
    <row r="18" spans="1:9">
      <c r="A18" s="30" t="s">
        <v>131</v>
      </c>
      <c r="B18" s="26" t="s">
        <v>132</v>
      </c>
      <c r="C18" s="26"/>
      <c r="D18" s="31">
        <f>D19</f>
        <v>0</v>
      </c>
      <c r="E18" s="31">
        <f>E19</f>
        <v>530652.14</v>
      </c>
      <c r="F18" s="28">
        <f t="shared" si="0"/>
        <v>-530652.14</v>
      </c>
      <c r="G18" s="32">
        <f>G19</f>
        <v>0</v>
      </c>
      <c r="H18" s="124">
        <f>H19</f>
        <v>530.70000000000005</v>
      </c>
      <c r="I18" s="121">
        <f t="shared" si="1"/>
        <v>-530.70000000000005</v>
      </c>
    </row>
    <row r="19" spans="1:9" ht="31.5">
      <c r="A19" s="35" t="s">
        <v>133</v>
      </c>
      <c r="B19" s="26"/>
      <c r="C19" s="36" t="s">
        <v>134</v>
      </c>
      <c r="D19" s="31">
        <v>0</v>
      </c>
      <c r="E19" s="31">
        <v>530652.14</v>
      </c>
      <c r="F19" s="28">
        <f t="shared" si="0"/>
        <v>-530652.14</v>
      </c>
      <c r="G19" s="29">
        <f>D19/1000</f>
        <v>0</v>
      </c>
      <c r="H19" s="110">
        <f>E19/1000</f>
        <v>530.70000000000005</v>
      </c>
      <c r="I19" s="121">
        <f t="shared" si="1"/>
        <v>-530.70000000000005</v>
      </c>
    </row>
    <row r="20" spans="1:9">
      <c r="A20" s="30" t="s">
        <v>135</v>
      </c>
      <c r="B20" s="26" t="s">
        <v>136</v>
      </c>
      <c r="C20" s="26"/>
      <c r="D20" s="31">
        <f>SUM(D21:D25)</f>
        <v>483476000</v>
      </c>
      <c r="E20" s="31">
        <f>SUM(E21:E25)</f>
        <v>449117336.75999999</v>
      </c>
      <c r="F20" s="28">
        <f t="shared" si="0"/>
        <v>34358663.240000002</v>
      </c>
      <c r="G20" s="32">
        <f>SUM(G21:G25)</f>
        <v>483476</v>
      </c>
      <c r="H20" s="124">
        <f>SUM(H21:H25)</f>
        <v>449117.3</v>
      </c>
      <c r="I20" s="121">
        <f t="shared" si="1"/>
        <v>34358.699999999997</v>
      </c>
    </row>
    <row r="21" spans="1:9" ht="47.25">
      <c r="A21" s="37" t="s">
        <v>17</v>
      </c>
      <c r="B21" s="26"/>
      <c r="C21" s="38" t="s">
        <v>137</v>
      </c>
      <c r="D21" s="31">
        <v>166787000</v>
      </c>
      <c r="E21" s="31">
        <v>171220329.69999999</v>
      </c>
      <c r="F21" s="28">
        <f t="shared" si="0"/>
        <v>-4433329.7</v>
      </c>
      <c r="G21" s="29">
        <f t="shared" ref="G21:H25" si="3">D21/1000</f>
        <v>166787</v>
      </c>
      <c r="H21" s="110">
        <f t="shared" si="3"/>
        <v>171220.3</v>
      </c>
      <c r="I21" s="121">
        <f t="shared" si="1"/>
        <v>-4433.3</v>
      </c>
    </row>
    <row r="22" spans="1:9" ht="63">
      <c r="A22" s="37" t="s">
        <v>47</v>
      </c>
      <c r="B22" s="26"/>
      <c r="C22" s="38" t="s">
        <v>138</v>
      </c>
      <c r="D22" s="31">
        <v>3944000</v>
      </c>
      <c r="E22" s="31">
        <v>3856773.27</v>
      </c>
      <c r="F22" s="28">
        <f t="shared" si="0"/>
        <v>87226.73</v>
      </c>
      <c r="G22" s="29">
        <f t="shared" si="3"/>
        <v>3944</v>
      </c>
      <c r="H22" s="110">
        <f t="shared" si="3"/>
        <v>3856.8</v>
      </c>
      <c r="I22" s="121">
        <f t="shared" si="1"/>
        <v>87.2</v>
      </c>
    </row>
    <row r="23" spans="1:9" ht="47.25">
      <c r="A23" s="37" t="s">
        <v>139</v>
      </c>
      <c r="B23" s="26"/>
      <c r="C23" s="38" t="s">
        <v>140</v>
      </c>
      <c r="D23" s="31">
        <v>299248000</v>
      </c>
      <c r="E23" s="31">
        <v>293320142.82999998</v>
      </c>
      <c r="F23" s="28">
        <f t="shared" si="0"/>
        <v>5927857.1699999999</v>
      </c>
      <c r="G23" s="29">
        <f t="shared" si="3"/>
        <v>299248</v>
      </c>
      <c r="H23" s="110">
        <f t="shared" si="3"/>
        <v>293320.09999999998</v>
      </c>
      <c r="I23" s="121">
        <f t="shared" si="1"/>
        <v>5927.9</v>
      </c>
    </row>
    <row r="24" spans="1:9" ht="47.25">
      <c r="A24" s="37" t="s">
        <v>141</v>
      </c>
      <c r="B24" s="26"/>
      <c r="C24" s="38" t="s">
        <v>142</v>
      </c>
      <c r="D24" s="31">
        <v>13497000</v>
      </c>
      <c r="E24" s="31">
        <v>-14733871.789999999</v>
      </c>
      <c r="F24" s="28">
        <f t="shared" si="0"/>
        <v>28230871.789999999</v>
      </c>
      <c r="G24" s="29">
        <f t="shared" si="3"/>
        <v>13497</v>
      </c>
      <c r="H24" s="110">
        <f t="shared" si="3"/>
        <v>-14733.9</v>
      </c>
      <c r="I24" s="121">
        <f t="shared" si="1"/>
        <v>28230.9</v>
      </c>
    </row>
    <row r="25" spans="1:9" ht="63">
      <c r="A25" s="39" t="s">
        <v>143</v>
      </c>
      <c r="B25" s="26"/>
      <c r="C25" s="38" t="s">
        <v>144</v>
      </c>
      <c r="D25" s="31">
        <v>0</v>
      </c>
      <c r="E25" s="31">
        <v>-4546037.25</v>
      </c>
      <c r="F25" s="28">
        <f t="shared" si="0"/>
        <v>4546037.25</v>
      </c>
      <c r="G25" s="29">
        <f t="shared" si="3"/>
        <v>0</v>
      </c>
      <c r="H25" s="110">
        <f t="shared" si="3"/>
        <v>-4546</v>
      </c>
      <c r="I25" s="121">
        <f t="shared" si="1"/>
        <v>4546</v>
      </c>
    </row>
    <row r="26" spans="1:9" ht="31.5">
      <c r="A26" s="40" t="s">
        <v>145</v>
      </c>
      <c r="B26" s="26" t="s">
        <v>146</v>
      </c>
      <c r="C26" s="38"/>
      <c r="D26" s="31">
        <f>D27</f>
        <v>0</v>
      </c>
      <c r="E26" s="31">
        <f>E27</f>
        <v>15000</v>
      </c>
      <c r="F26" s="28">
        <f t="shared" si="0"/>
        <v>-15000</v>
      </c>
      <c r="G26" s="32">
        <f>G27</f>
        <v>0</v>
      </c>
      <c r="H26" s="124">
        <f>H27</f>
        <v>15</v>
      </c>
      <c r="I26" s="121">
        <f t="shared" si="1"/>
        <v>-15</v>
      </c>
    </row>
    <row r="27" spans="1:9" ht="31.5">
      <c r="A27" s="41" t="s">
        <v>71</v>
      </c>
      <c r="B27" s="26"/>
      <c r="C27" s="42" t="s">
        <v>147</v>
      </c>
      <c r="D27" s="31">
        <v>0</v>
      </c>
      <c r="E27" s="31">
        <v>15000</v>
      </c>
      <c r="F27" s="28">
        <f t="shared" si="0"/>
        <v>-15000</v>
      </c>
      <c r="G27" s="29">
        <f>D27/1000</f>
        <v>0</v>
      </c>
      <c r="H27" s="110">
        <f>E27/1000</f>
        <v>15</v>
      </c>
      <c r="I27" s="121">
        <f t="shared" si="1"/>
        <v>-15</v>
      </c>
    </row>
    <row r="28" spans="1:9">
      <c r="A28" s="30" t="s">
        <v>148</v>
      </c>
      <c r="B28" s="26" t="s">
        <v>149</v>
      </c>
      <c r="C28" s="26"/>
      <c r="D28" s="31">
        <f>SUM(D29:D30)</f>
        <v>101000</v>
      </c>
      <c r="E28" s="31">
        <f>SUM(E29:E30)</f>
        <v>171000</v>
      </c>
      <c r="F28" s="28">
        <f t="shared" si="0"/>
        <v>-70000</v>
      </c>
      <c r="G28" s="32">
        <f>SUM(G29:G30)</f>
        <v>101</v>
      </c>
      <c r="H28" s="124">
        <f>SUM(H29:H30)</f>
        <v>171</v>
      </c>
      <c r="I28" s="121">
        <f t="shared" si="1"/>
        <v>-70</v>
      </c>
    </row>
    <row r="29" spans="1:9">
      <c r="A29" s="43" t="s">
        <v>15</v>
      </c>
      <c r="B29" s="26"/>
      <c r="C29" s="44" t="s">
        <v>150</v>
      </c>
      <c r="D29" s="31">
        <v>50000</v>
      </c>
      <c r="E29" s="31">
        <v>78000</v>
      </c>
      <c r="F29" s="28">
        <f t="shared" si="0"/>
        <v>-28000</v>
      </c>
      <c r="G29" s="29">
        <f t="shared" ref="G29:H30" si="4">D29/1000</f>
        <v>50</v>
      </c>
      <c r="H29" s="110">
        <f t="shared" si="4"/>
        <v>78</v>
      </c>
      <c r="I29" s="121">
        <f t="shared" si="1"/>
        <v>-28</v>
      </c>
    </row>
    <row r="30" spans="1:9" ht="47.25">
      <c r="A30" s="43" t="s">
        <v>43</v>
      </c>
      <c r="B30" s="26"/>
      <c r="C30" s="44" t="s">
        <v>151</v>
      </c>
      <c r="D30" s="31">
        <v>51000</v>
      </c>
      <c r="E30" s="31">
        <v>93000</v>
      </c>
      <c r="F30" s="28">
        <f t="shared" si="0"/>
        <v>-42000</v>
      </c>
      <c r="G30" s="29">
        <f t="shared" si="4"/>
        <v>51</v>
      </c>
      <c r="H30" s="110">
        <f t="shared" si="4"/>
        <v>93</v>
      </c>
      <c r="I30" s="121">
        <f t="shared" si="1"/>
        <v>-42</v>
      </c>
    </row>
    <row r="31" spans="1:9" ht="47.25">
      <c r="A31" s="30" t="s">
        <v>152</v>
      </c>
      <c r="B31" s="26" t="s">
        <v>153</v>
      </c>
      <c r="C31" s="26"/>
      <c r="D31" s="31">
        <f>D32</f>
        <v>3323000</v>
      </c>
      <c r="E31" s="31">
        <f>E32</f>
        <v>2224818.79</v>
      </c>
      <c r="F31" s="28">
        <f t="shared" si="0"/>
        <v>1098181.21</v>
      </c>
      <c r="G31" s="32">
        <f>G32</f>
        <v>3323</v>
      </c>
      <c r="H31" s="124">
        <f>H32</f>
        <v>2224.8000000000002</v>
      </c>
      <c r="I31" s="121">
        <f t="shared" si="1"/>
        <v>1098.2</v>
      </c>
    </row>
    <row r="32" spans="1:9" ht="31.5">
      <c r="A32" s="35" t="s">
        <v>133</v>
      </c>
      <c r="B32" s="26"/>
      <c r="C32" s="36" t="s">
        <v>134</v>
      </c>
      <c r="D32" s="31">
        <v>3323000</v>
      </c>
      <c r="E32" s="31">
        <v>2224818.79</v>
      </c>
      <c r="F32" s="28">
        <f t="shared" si="0"/>
        <v>1098181.21</v>
      </c>
      <c r="G32" s="29">
        <f>D32/1000</f>
        <v>3323</v>
      </c>
      <c r="H32" s="110">
        <f>E32/1000</f>
        <v>2224.8000000000002</v>
      </c>
      <c r="I32" s="121">
        <f t="shared" si="1"/>
        <v>1098.2</v>
      </c>
    </row>
    <row r="33" spans="1:9">
      <c r="A33" s="30" t="s">
        <v>154</v>
      </c>
      <c r="B33" s="26" t="s">
        <v>155</v>
      </c>
      <c r="C33" s="26"/>
      <c r="D33" s="31">
        <f>SUM(D34:D56)</f>
        <v>1890396500</v>
      </c>
      <c r="E33" s="31">
        <f>SUM(E34:E56)</f>
        <v>1912031368.3299999</v>
      </c>
      <c r="F33" s="28">
        <f t="shared" si="0"/>
        <v>-21634868.329999998</v>
      </c>
      <c r="G33" s="32">
        <f>SUM(G34:G56)</f>
        <v>1890396.5</v>
      </c>
      <c r="H33" s="124">
        <f>SUM(H34:H56)</f>
        <v>1912031.4</v>
      </c>
      <c r="I33" s="121">
        <f t="shared" si="1"/>
        <v>-21634.9</v>
      </c>
    </row>
    <row r="34" spans="1:9">
      <c r="A34" s="45" t="s">
        <v>4</v>
      </c>
      <c r="B34" s="26"/>
      <c r="C34" s="46" t="s">
        <v>156</v>
      </c>
      <c r="D34" s="31">
        <v>492068000</v>
      </c>
      <c r="E34" s="31">
        <v>516155638.77999997</v>
      </c>
      <c r="F34" s="28">
        <f t="shared" si="0"/>
        <v>-24087638.780000001</v>
      </c>
      <c r="G34" s="29">
        <f t="shared" ref="G34:H56" si="5">D34/1000</f>
        <v>492068</v>
      </c>
      <c r="H34" s="110">
        <f t="shared" si="5"/>
        <v>516155.6</v>
      </c>
      <c r="I34" s="121">
        <f t="shared" si="1"/>
        <v>-24087.599999999999</v>
      </c>
    </row>
    <row r="35" spans="1:9" ht="63">
      <c r="A35" s="45" t="s">
        <v>82</v>
      </c>
      <c r="B35" s="26"/>
      <c r="C35" s="46" t="s">
        <v>157</v>
      </c>
      <c r="D35" s="31">
        <v>0</v>
      </c>
      <c r="E35" s="31">
        <v>-85377.600000000006</v>
      </c>
      <c r="F35" s="28">
        <f t="shared" si="0"/>
        <v>85377.600000000006</v>
      </c>
      <c r="G35" s="29">
        <f t="shared" si="5"/>
        <v>0</v>
      </c>
      <c r="H35" s="110">
        <f t="shared" si="5"/>
        <v>-85.4</v>
      </c>
      <c r="I35" s="121">
        <f t="shared" si="1"/>
        <v>85.4</v>
      </c>
    </row>
    <row r="36" spans="1:9" ht="63">
      <c r="A36" s="45" t="s">
        <v>105</v>
      </c>
      <c r="B36" s="26"/>
      <c r="C36" s="46" t="s">
        <v>158</v>
      </c>
      <c r="D36" s="31">
        <v>1177306000</v>
      </c>
      <c r="E36" s="31">
        <v>1172362868.25</v>
      </c>
      <c r="F36" s="28">
        <f t="shared" si="0"/>
        <v>4943131.75</v>
      </c>
      <c r="G36" s="29">
        <f t="shared" si="5"/>
        <v>1177306</v>
      </c>
      <c r="H36" s="110">
        <f t="shared" si="5"/>
        <v>1172362.8999999999</v>
      </c>
      <c r="I36" s="121">
        <f t="shared" si="1"/>
        <v>4943.1000000000004</v>
      </c>
    </row>
    <row r="37" spans="1:9" ht="78.75">
      <c r="A37" s="45" t="s">
        <v>11</v>
      </c>
      <c r="B37" s="26"/>
      <c r="C37" s="46" t="s">
        <v>159</v>
      </c>
      <c r="D37" s="31">
        <v>9230000</v>
      </c>
      <c r="E37" s="31">
        <v>8762590</v>
      </c>
      <c r="F37" s="28">
        <f t="shared" si="0"/>
        <v>467410</v>
      </c>
      <c r="G37" s="29">
        <f t="shared" si="5"/>
        <v>9230</v>
      </c>
      <c r="H37" s="110">
        <f t="shared" si="5"/>
        <v>8762.6</v>
      </c>
      <c r="I37" s="121">
        <f t="shared" si="1"/>
        <v>467.4</v>
      </c>
    </row>
    <row r="38" spans="1:9" ht="31.5">
      <c r="A38" s="45" t="s">
        <v>160</v>
      </c>
      <c r="B38" s="26"/>
      <c r="C38" s="46" t="s">
        <v>161</v>
      </c>
      <c r="D38" s="31">
        <v>5501000</v>
      </c>
      <c r="E38" s="31">
        <v>5520206.3700000001</v>
      </c>
      <c r="F38" s="28">
        <f t="shared" si="0"/>
        <v>-19206.37</v>
      </c>
      <c r="G38" s="29">
        <f t="shared" si="5"/>
        <v>5501</v>
      </c>
      <c r="H38" s="110">
        <f t="shared" si="5"/>
        <v>5520.2</v>
      </c>
      <c r="I38" s="121">
        <f t="shared" si="1"/>
        <v>-19.2</v>
      </c>
    </row>
    <row r="39" spans="1:9" ht="63">
      <c r="A39" s="45" t="s">
        <v>162</v>
      </c>
      <c r="B39" s="26"/>
      <c r="C39" s="46" t="s">
        <v>163</v>
      </c>
      <c r="D39" s="31">
        <v>4247000</v>
      </c>
      <c r="E39" s="31">
        <v>4328315.93</v>
      </c>
      <c r="F39" s="28">
        <f t="shared" si="0"/>
        <v>-81315.929999999993</v>
      </c>
      <c r="G39" s="29">
        <f t="shared" si="5"/>
        <v>4247</v>
      </c>
      <c r="H39" s="110">
        <f t="shared" si="5"/>
        <v>4328.3</v>
      </c>
      <c r="I39" s="121">
        <f t="shared" si="1"/>
        <v>-81.3</v>
      </c>
    </row>
    <row r="40" spans="1:9">
      <c r="A40" s="45" t="s">
        <v>164</v>
      </c>
      <c r="B40" s="26"/>
      <c r="C40" s="46" t="s">
        <v>165</v>
      </c>
      <c r="D40" s="31">
        <v>0</v>
      </c>
      <c r="E40" s="31">
        <v>25.94</v>
      </c>
      <c r="F40" s="28">
        <f t="shared" si="0"/>
        <v>-25.94</v>
      </c>
      <c r="G40" s="29">
        <f t="shared" si="5"/>
        <v>0</v>
      </c>
      <c r="H40" s="110">
        <f t="shared" si="5"/>
        <v>0</v>
      </c>
      <c r="I40" s="121">
        <f t="shared" si="1"/>
        <v>0</v>
      </c>
    </row>
    <row r="41" spans="1:9">
      <c r="A41" s="45" t="s">
        <v>77</v>
      </c>
      <c r="B41" s="26"/>
      <c r="C41" s="46" t="s">
        <v>166</v>
      </c>
      <c r="D41" s="31">
        <v>278400</v>
      </c>
      <c r="E41" s="31">
        <v>321350</v>
      </c>
      <c r="F41" s="28">
        <f t="shared" si="0"/>
        <v>-42950</v>
      </c>
      <c r="G41" s="29">
        <f t="shared" si="5"/>
        <v>278.39999999999998</v>
      </c>
      <c r="H41" s="110">
        <f t="shared" si="5"/>
        <v>321.39999999999998</v>
      </c>
      <c r="I41" s="121">
        <f t="shared" si="1"/>
        <v>-43</v>
      </c>
    </row>
    <row r="42" spans="1:9" ht="31.5">
      <c r="A42" s="45" t="s">
        <v>45</v>
      </c>
      <c r="B42" s="26"/>
      <c r="C42" s="46" t="s">
        <v>167</v>
      </c>
      <c r="D42" s="31">
        <v>113544500</v>
      </c>
      <c r="E42" s="31">
        <v>113624059.43000001</v>
      </c>
      <c r="F42" s="28">
        <f t="shared" si="0"/>
        <v>-79559.429999999993</v>
      </c>
      <c r="G42" s="29">
        <f t="shared" si="5"/>
        <v>113544.5</v>
      </c>
      <c r="H42" s="110">
        <f t="shared" si="5"/>
        <v>113624.1</v>
      </c>
      <c r="I42" s="121">
        <f t="shared" si="1"/>
        <v>-79.599999999999994</v>
      </c>
    </row>
    <row r="43" spans="1:9" ht="31.5">
      <c r="A43" s="45" t="s">
        <v>86</v>
      </c>
      <c r="B43" s="26"/>
      <c r="C43" s="46" t="s">
        <v>168</v>
      </c>
      <c r="D43" s="31">
        <v>727600</v>
      </c>
      <c r="E43" s="31">
        <v>866850.33</v>
      </c>
      <c r="F43" s="28">
        <f t="shared" si="0"/>
        <v>-139250.32999999999</v>
      </c>
      <c r="G43" s="29">
        <f t="shared" si="5"/>
        <v>727.6</v>
      </c>
      <c r="H43" s="110">
        <f t="shared" si="5"/>
        <v>866.9</v>
      </c>
      <c r="I43" s="121">
        <f t="shared" si="1"/>
        <v>-139.30000000000001</v>
      </c>
    </row>
    <row r="44" spans="1:9">
      <c r="A44" s="45" t="s">
        <v>96</v>
      </c>
      <c r="B44" s="26"/>
      <c r="C44" s="46" t="s">
        <v>169</v>
      </c>
      <c r="D44" s="31">
        <v>18713000</v>
      </c>
      <c r="E44" s="31">
        <v>20119673.760000002</v>
      </c>
      <c r="F44" s="28">
        <f t="shared" si="0"/>
        <v>-1406673.76</v>
      </c>
      <c r="G44" s="29">
        <f t="shared" si="5"/>
        <v>18713</v>
      </c>
      <c r="H44" s="110">
        <f t="shared" si="5"/>
        <v>20119.7</v>
      </c>
      <c r="I44" s="121">
        <f t="shared" si="1"/>
        <v>-1406.7</v>
      </c>
    </row>
    <row r="45" spans="1:9">
      <c r="A45" s="45" t="s">
        <v>53</v>
      </c>
      <c r="B45" s="26"/>
      <c r="C45" s="46" t="s">
        <v>170</v>
      </c>
      <c r="D45" s="31">
        <v>68697000</v>
      </c>
      <c r="E45" s="31">
        <v>69957245.129999995</v>
      </c>
      <c r="F45" s="28">
        <f t="shared" si="0"/>
        <v>-1260245.1299999999</v>
      </c>
      <c r="G45" s="29">
        <f t="shared" si="5"/>
        <v>68697</v>
      </c>
      <c r="H45" s="110">
        <f t="shared" si="5"/>
        <v>69957.2</v>
      </c>
      <c r="I45" s="121">
        <f t="shared" si="1"/>
        <v>-1260.2</v>
      </c>
    </row>
    <row r="46" spans="1:9" ht="31.5">
      <c r="A46" s="45" t="s">
        <v>171</v>
      </c>
      <c r="B46" s="26"/>
      <c r="C46" s="46" t="s">
        <v>172</v>
      </c>
      <c r="D46" s="31">
        <v>0</v>
      </c>
      <c r="E46" s="31">
        <v>-88.8</v>
      </c>
      <c r="F46" s="28">
        <f t="shared" si="0"/>
        <v>88.8</v>
      </c>
      <c r="G46" s="29">
        <f t="shared" si="5"/>
        <v>0</v>
      </c>
      <c r="H46" s="110">
        <f t="shared" si="5"/>
        <v>-0.1</v>
      </c>
      <c r="I46" s="121">
        <f t="shared" si="1"/>
        <v>0.1</v>
      </c>
    </row>
    <row r="47" spans="1:9" ht="31.5">
      <c r="A47" s="45" t="s">
        <v>111</v>
      </c>
      <c r="B47" s="26"/>
      <c r="C47" s="46" t="s">
        <v>173</v>
      </c>
      <c r="D47" s="31">
        <v>4000</v>
      </c>
      <c r="E47" s="31">
        <v>4647.99</v>
      </c>
      <c r="F47" s="28">
        <f t="shared" si="0"/>
        <v>-647.99</v>
      </c>
      <c r="G47" s="29">
        <f t="shared" si="5"/>
        <v>4</v>
      </c>
      <c r="H47" s="110">
        <f t="shared" si="5"/>
        <v>4.5999999999999996</v>
      </c>
      <c r="I47" s="121">
        <f t="shared" si="1"/>
        <v>-0.6</v>
      </c>
    </row>
    <row r="48" spans="1:9" ht="31.5">
      <c r="A48" s="45" t="s">
        <v>62</v>
      </c>
      <c r="B48" s="26"/>
      <c r="C48" s="46" t="s">
        <v>174</v>
      </c>
      <c r="D48" s="31">
        <v>0</v>
      </c>
      <c r="E48" s="31">
        <v>206.67</v>
      </c>
      <c r="F48" s="28">
        <f t="shared" si="0"/>
        <v>-206.67</v>
      </c>
      <c r="G48" s="29">
        <f t="shared" si="5"/>
        <v>0</v>
      </c>
      <c r="H48" s="110">
        <f t="shared" si="5"/>
        <v>0.2</v>
      </c>
      <c r="I48" s="121">
        <f t="shared" si="1"/>
        <v>-0.2</v>
      </c>
    </row>
    <row r="49" spans="1:9" ht="31.5">
      <c r="A49" s="39" t="s">
        <v>100</v>
      </c>
      <c r="B49" s="26"/>
      <c r="C49" s="46" t="s">
        <v>175</v>
      </c>
      <c r="D49" s="31">
        <v>0</v>
      </c>
      <c r="E49" s="31">
        <v>195.18</v>
      </c>
      <c r="F49" s="28">
        <f t="shared" si="0"/>
        <v>-195.18</v>
      </c>
      <c r="G49" s="29">
        <f t="shared" si="5"/>
        <v>0</v>
      </c>
      <c r="H49" s="110">
        <f t="shared" si="5"/>
        <v>0.2</v>
      </c>
      <c r="I49" s="121">
        <f t="shared" si="1"/>
        <v>-0.2</v>
      </c>
    </row>
    <row r="50" spans="1:9" ht="63">
      <c r="A50" s="45" t="s">
        <v>39</v>
      </c>
      <c r="B50" s="26"/>
      <c r="C50" s="46" t="s">
        <v>176</v>
      </c>
      <c r="D50" s="31">
        <v>0</v>
      </c>
      <c r="E50" s="31">
        <v>333.46</v>
      </c>
      <c r="F50" s="28">
        <f t="shared" si="0"/>
        <v>-333.46</v>
      </c>
      <c r="G50" s="29">
        <f t="shared" si="5"/>
        <v>0</v>
      </c>
      <c r="H50" s="110">
        <f t="shared" si="5"/>
        <v>0.3</v>
      </c>
      <c r="I50" s="121">
        <f t="shared" si="1"/>
        <v>-0.3</v>
      </c>
    </row>
    <row r="51" spans="1:9">
      <c r="A51" s="45" t="s">
        <v>110</v>
      </c>
      <c r="B51" s="26"/>
      <c r="C51" s="46" t="s">
        <v>177</v>
      </c>
      <c r="D51" s="31">
        <v>0</v>
      </c>
      <c r="E51" s="31">
        <v>2124.9499999999998</v>
      </c>
      <c r="F51" s="28">
        <f t="shared" si="0"/>
        <v>-2124.9499999999998</v>
      </c>
      <c r="G51" s="29">
        <f t="shared" si="5"/>
        <v>0</v>
      </c>
      <c r="H51" s="110">
        <f t="shared" si="5"/>
        <v>2.1</v>
      </c>
      <c r="I51" s="121">
        <f t="shared" si="1"/>
        <v>-2.1</v>
      </c>
    </row>
    <row r="52" spans="1:9" ht="31.5">
      <c r="A52" s="45" t="s">
        <v>84</v>
      </c>
      <c r="B52" s="26"/>
      <c r="C52" s="46" t="s">
        <v>178</v>
      </c>
      <c r="D52" s="31">
        <v>0</v>
      </c>
      <c r="E52" s="31">
        <v>6882.52</v>
      </c>
      <c r="F52" s="28">
        <f t="shared" si="0"/>
        <v>-6882.52</v>
      </c>
      <c r="G52" s="29">
        <f t="shared" si="5"/>
        <v>0</v>
      </c>
      <c r="H52" s="110">
        <f t="shared" si="5"/>
        <v>6.9</v>
      </c>
      <c r="I52" s="121">
        <f t="shared" si="1"/>
        <v>-6.9</v>
      </c>
    </row>
    <row r="53" spans="1:9">
      <c r="A53" s="45" t="s">
        <v>34</v>
      </c>
      <c r="B53" s="26"/>
      <c r="C53" s="46" t="s">
        <v>179</v>
      </c>
      <c r="D53" s="31">
        <v>0</v>
      </c>
      <c r="E53" s="31">
        <v>-30230.01</v>
      </c>
      <c r="F53" s="28">
        <f t="shared" si="0"/>
        <v>30230.01</v>
      </c>
      <c r="G53" s="29">
        <f t="shared" si="5"/>
        <v>0</v>
      </c>
      <c r="H53" s="110">
        <f t="shared" si="5"/>
        <v>-30.2</v>
      </c>
      <c r="I53" s="121">
        <f t="shared" si="1"/>
        <v>30.2</v>
      </c>
    </row>
    <row r="54" spans="1:9">
      <c r="A54" s="45" t="s">
        <v>48</v>
      </c>
      <c r="B54" s="26"/>
      <c r="C54" s="46" t="s">
        <v>180</v>
      </c>
      <c r="D54" s="31">
        <v>0</v>
      </c>
      <c r="E54" s="31">
        <v>3577.32</v>
      </c>
      <c r="F54" s="28">
        <f t="shared" si="0"/>
        <v>-3577.32</v>
      </c>
      <c r="G54" s="29">
        <f t="shared" si="5"/>
        <v>0</v>
      </c>
      <c r="H54" s="110">
        <f t="shared" si="5"/>
        <v>3.6</v>
      </c>
      <c r="I54" s="121">
        <f t="shared" si="1"/>
        <v>-3.6</v>
      </c>
    </row>
    <row r="55" spans="1:9" ht="31.5">
      <c r="A55" s="45" t="s">
        <v>181</v>
      </c>
      <c r="B55" s="26"/>
      <c r="C55" s="46" t="s">
        <v>182</v>
      </c>
      <c r="D55" s="31">
        <v>80000</v>
      </c>
      <c r="E55" s="31">
        <v>109472.73</v>
      </c>
      <c r="F55" s="28">
        <f t="shared" si="0"/>
        <v>-29472.73</v>
      </c>
      <c r="G55" s="29">
        <f t="shared" si="5"/>
        <v>80</v>
      </c>
      <c r="H55" s="110">
        <f t="shared" si="5"/>
        <v>109.5</v>
      </c>
      <c r="I55" s="121">
        <f t="shared" si="1"/>
        <v>-29.5</v>
      </c>
    </row>
    <row r="56" spans="1:9">
      <c r="A56" s="45" t="s">
        <v>183</v>
      </c>
      <c r="B56" s="26"/>
      <c r="C56" s="46" t="s">
        <v>184</v>
      </c>
      <c r="D56" s="31">
        <v>0</v>
      </c>
      <c r="E56" s="31">
        <v>800</v>
      </c>
      <c r="F56" s="28">
        <f t="shared" si="0"/>
        <v>-800</v>
      </c>
      <c r="G56" s="29">
        <f t="shared" si="5"/>
        <v>0</v>
      </c>
      <c r="H56" s="110">
        <f t="shared" si="5"/>
        <v>0.8</v>
      </c>
      <c r="I56" s="121">
        <f t="shared" si="1"/>
        <v>-0.8</v>
      </c>
    </row>
    <row r="57" spans="1:9">
      <c r="A57" s="30" t="s">
        <v>185</v>
      </c>
      <c r="B57" s="26" t="s">
        <v>186</v>
      </c>
      <c r="C57" s="26"/>
      <c r="D57" s="31">
        <f>SUM(D58:D59)</f>
        <v>108269000</v>
      </c>
      <c r="E57" s="31">
        <f>SUM(E58:E59)</f>
        <v>108682086.48</v>
      </c>
      <c r="F57" s="28">
        <f t="shared" si="0"/>
        <v>-413086.48</v>
      </c>
      <c r="G57" s="32">
        <f>SUM(G58:G59)</f>
        <v>108269</v>
      </c>
      <c r="H57" s="124">
        <f>SUM(H58:H59)</f>
        <v>108682.1</v>
      </c>
      <c r="I57" s="121">
        <f t="shared" si="1"/>
        <v>-413.1</v>
      </c>
    </row>
    <row r="58" spans="1:9">
      <c r="A58" s="43" t="s">
        <v>15</v>
      </c>
      <c r="B58" s="26"/>
      <c r="C58" s="26" t="s">
        <v>150</v>
      </c>
      <c r="D58" s="31">
        <v>0</v>
      </c>
      <c r="E58" s="31">
        <v>900</v>
      </c>
      <c r="F58" s="28"/>
      <c r="G58" s="29">
        <f t="shared" ref="G58:H59" si="6">D58/1000</f>
        <v>0</v>
      </c>
      <c r="H58" s="110">
        <f t="shared" si="6"/>
        <v>0.9</v>
      </c>
      <c r="I58" s="121">
        <f t="shared" si="1"/>
        <v>-0.9</v>
      </c>
    </row>
    <row r="59" spans="1:9" ht="31.5">
      <c r="A59" s="41" t="s">
        <v>71</v>
      </c>
      <c r="B59" s="26"/>
      <c r="C59" s="42" t="s">
        <v>147</v>
      </c>
      <c r="D59" s="31">
        <v>108269000</v>
      </c>
      <c r="E59" s="31">
        <v>108681186.48</v>
      </c>
      <c r="F59" s="28">
        <f t="shared" si="0"/>
        <v>-412186.48</v>
      </c>
      <c r="G59" s="29">
        <f t="shared" si="6"/>
        <v>108269</v>
      </c>
      <c r="H59" s="110">
        <f t="shared" si="6"/>
        <v>108681.2</v>
      </c>
      <c r="I59" s="121">
        <f t="shared" si="1"/>
        <v>-412.2</v>
      </c>
    </row>
    <row r="60" spans="1:9">
      <c r="A60" s="30" t="s">
        <v>187</v>
      </c>
      <c r="B60" s="26" t="s">
        <v>188</v>
      </c>
      <c r="C60" s="26"/>
      <c r="D60" s="31">
        <f>SUM(D61:D62)</f>
        <v>126000</v>
      </c>
      <c r="E60" s="31">
        <f>SUM(E61:E62)</f>
        <v>124400</v>
      </c>
      <c r="F60" s="28">
        <f t="shared" si="0"/>
        <v>1600</v>
      </c>
      <c r="G60" s="32">
        <f>SUM(G61:G62)</f>
        <v>126</v>
      </c>
      <c r="H60" s="124">
        <f>SUM(H61:H62)</f>
        <v>124.4</v>
      </c>
      <c r="I60" s="121">
        <f t="shared" si="1"/>
        <v>1.6</v>
      </c>
    </row>
    <row r="61" spans="1:9" ht="63">
      <c r="A61" s="47" t="s">
        <v>38</v>
      </c>
      <c r="B61" s="26"/>
      <c r="C61" s="48" t="s">
        <v>189</v>
      </c>
      <c r="D61" s="31">
        <v>120000</v>
      </c>
      <c r="E61" s="31">
        <v>116800</v>
      </c>
      <c r="F61" s="28">
        <f t="shared" si="0"/>
        <v>3200</v>
      </c>
      <c r="G61" s="29">
        <f t="shared" ref="G61:H62" si="7">D61/1000</f>
        <v>120</v>
      </c>
      <c r="H61" s="110">
        <f t="shared" si="7"/>
        <v>116.8</v>
      </c>
      <c r="I61" s="121">
        <f t="shared" si="1"/>
        <v>3.2</v>
      </c>
    </row>
    <row r="62" spans="1:9" ht="31.5">
      <c r="A62" s="47" t="s">
        <v>190</v>
      </c>
      <c r="B62" s="26"/>
      <c r="C62" s="48" t="s">
        <v>191</v>
      </c>
      <c r="D62" s="31">
        <v>6000</v>
      </c>
      <c r="E62" s="31">
        <v>7600</v>
      </c>
      <c r="F62" s="28">
        <f t="shared" si="0"/>
        <v>-1600</v>
      </c>
      <c r="G62" s="29">
        <f t="shared" si="7"/>
        <v>6</v>
      </c>
      <c r="H62" s="110">
        <f t="shared" si="7"/>
        <v>7.6</v>
      </c>
      <c r="I62" s="121">
        <f t="shared" si="1"/>
        <v>-1.6</v>
      </c>
    </row>
    <row r="63" spans="1:9">
      <c r="A63" s="30" t="s">
        <v>192</v>
      </c>
      <c r="B63" s="26" t="s">
        <v>193</v>
      </c>
      <c r="C63" s="26"/>
      <c r="D63" s="31">
        <f>SUM(D64:D79)</f>
        <v>221204385.71000001</v>
      </c>
      <c r="E63" s="31">
        <f>SUM(E64:E79)</f>
        <v>221334406.18000001</v>
      </c>
      <c r="F63" s="28">
        <f t="shared" si="0"/>
        <v>-130020.47</v>
      </c>
      <c r="G63" s="32">
        <f>SUM(G64:G79)</f>
        <v>221204.4</v>
      </c>
      <c r="H63" s="124">
        <f>SUM(H64:H79)</f>
        <v>221334.39999999999</v>
      </c>
      <c r="I63" s="121">
        <f t="shared" si="1"/>
        <v>-130</v>
      </c>
    </row>
    <row r="64" spans="1:9" ht="31.5">
      <c r="A64" s="49" t="s">
        <v>83</v>
      </c>
      <c r="B64" s="26"/>
      <c r="C64" s="50" t="s">
        <v>194</v>
      </c>
      <c r="D64" s="31">
        <v>170000</v>
      </c>
      <c r="E64" s="31">
        <v>175328.06</v>
      </c>
      <c r="F64" s="28">
        <f t="shared" si="0"/>
        <v>-5328.06</v>
      </c>
      <c r="G64" s="29">
        <f t="shared" ref="G64:H79" si="8">D64/1000</f>
        <v>170</v>
      </c>
      <c r="H64" s="110">
        <f t="shared" si="8"/>
        <v>175.3</v>
      </c>
      <c r="I64" s="121">
        <f t="shared" si="1"/>
        <v>-5.3</v>
      </c>
    </row>
    <row r="65" spans="1:9">
      <c r="A65" s="51" t="s">
        <v>57</v>
      </c>
      <c r="B65" s="26"/>
      <c r="C65" s="52" t="s">
        <v>195</v>
      </c>
      <c r="D65" s="31">
        <v>0</v>
      </c>
      <c r="E65" s="31">
        <v>124692.41</v>
      </c>
      <c r="F65" s="28">
        <f t="shared" si="0"/>
        <v>-124692.41</v>
      </c>
      <c r="G65" s="29">
        <f t="shared" si="8"/>
        <v>0</v>
      </c>
      <c r="H65" s="110">
        <f t="shared" si="8"/>
        <v>124.7</v>
      </c>
      <c r="I65" s="121">
        <f t="shared" si="1"/>
        <v>-124.7</v>
      </c>
    </row>
    <row r="66" spans="1:9" ht="47.25">
      <c r="A66" s="49" t="s">
        <v>78</v>
      </c>
      <c r="B66" s="26"/>
      <c r="C66" s="50" t="s">
        <v>196</v>
      </c>
      <c r="D66" s="31">
        <v>11255400</v>
      </c>
      <c r="E66" s="31">
        <v>11255400</v>
      </c>
      <c r="F66" s="28">
        <f t="shared" si="0"/>
        <v>0</v>
      </c>
      <c r="G66" s="29">
        <f t="shared" si="8"/>
        <v>11255.4</v>
      </c>
      <c r="H66" s="110">
        <f t="shared" si="8"/>
        <v>11255.4</v>
      </c>
      <c r="I66" s="121">
        <f t="shared" si="1"/>
        <v>0</v>
      </c>
    </row>
    <row r="67" spans="1:9" ht="47.25">
      <c r="A67" s="49" t="s">
        <v>197</v>
      </c>
      <c r="B67" s="26"/>
      <c r="C67" s="50" t="s">
        <v>198</v>
      </c>
      <c r="D67" s="31">
        <v>1613800</v>
      </c>
      <c r="E67" s="31">
        <v>1613800</v>
      </c>
      <c r="F67" s="28">
        <f t="shared" si="0"/>
        <v>0</v>
      </c>
      <c r="G67" s="29">
        <f t="shared" si="8"/>
        <v>1613.8</v>
      </c>
      <c r="H67" s="110">
        <f t="shared" si="8"/>
        <v>1613.8</v>
      </c>
      <c r="I67" s="121">
        <f t="shared" si="1"/>
        <v>0</v>
      </c>
    </row>
    <row r="68" spans="1:9" ht="47.25">
      <c r="A68" s="49" t="s">
        <v>44</v>
      </c>
      <c r="B68" s="26"/>
      <c r="C68" s="50" t="s">
        <v>199</v>
      </c>
      <c r="D68" s="31">
        <v>1770800</v>
      </c>
      <c r="E68" s="31">
        <v>1770800</v>
      </c>
      <c r="F68" s="28">
        <f t="shared" si="0"/>
        <v>0</v>
      </c>
      <c r="G68" s="29">
        <f t="shared" si="8"/>
        <v>1770.8</v>
      </c>
      <c r="H68" s="110">
        <f t="shared" si="8"/>
        <v>1770.8</v>
      </c>
      <c r="I68" s="121">
        <f t="shared" si="1"/>
        <v>0</v>
      </c>
    </row>
    <row r="69" spans="1:9" ht="47.25">
      <c r="A69" s="49" t="s">
        <v>200</v>
      </c>
      <c r="B69" s="26"/>
      <c r="C69" s="50" t="s">
        <v>201</v>
      </c>
      <c r="D69" s="31">
        <v>92980000</v>
      </c>
      <c r="E69" s="31">
        <v>92980000</v>
      </c>
      <c r="F69" s="28">
        <f t="shared" si="0"/>
        <v>0</v>
      </c>
      <c r="G69" s="29">
        <f t="shared" si="8"/>
        <v>92980</v>
      </c>
      <c r="H69" s="110">
        <f t="shared" si="8"/>
        <v>92980</v>
      </c>
      <c r="I69" s="121">
        <f t="shared" si="1"/>
        <v>0</v>
      </c>
    </row>
    <row r="70" spans="1:9" ht="63">
      <c r="A70" s="49" t="s">
        <v>27</v>
      </c>
      <c r="B70" s="26"/>
      <c r="C70" s="50" t="s">
        <v>202</v>
      </c>
      <c r="D70" s="31">
        <v>55436800</v>
      </c>
      <c r="E70" s="31">
        <v>55436800</v>
      </c>
      <c r="F70" s="28">
        <f t="shared" si="0"/>
        <v>0</v>
      </c>
      <c r="G70" s="29">
        <f t="shared" si="8"/>
        <v>55436.800000000003</v>
      </c>
      <c r="H70" s="110">
        <f t="shared" si="8"/>
        <v>55436.800000000003</v>
      </c>
      <c r="I70" s="121">
        <f t="shared" si="1"/>
        <v>0</v>
      </c>
    </row>
    <row r="71" spans="1:9" ht="47.25">
      <c r="A71" s="49" t="s">
        <v>46</v>
      </c>
      <c r="B71" s="26"/>
      <c r="C71" s="50" t="s">
        <v>203</v>
      </c>
      <c r="D71" s="31">
        <v>25163100</v>
      </c>
      <c r="E71" s="31">
        <v>25163100</v>
      </c>
      <c r="F71" s="28">
        <f t="shared" si="0"/>
        <v>0</v>
      </c>
      <c r="G71" s="29">
        <f t="shared" si="8"/>
        <v>25163.1</v>
      </c>
      <c r="H71" s="110">
        <f t="shared" si="8"/>
        <v>25163.1</v>
      </c>
      <c r="I71" s="121">
        <f t="shared" si="1"/>
        <v>0</v>
      </c>
    </row>
    <row r="72" spans="1:9" ht="31.5">
      <c r="A72" s="58" t="s">
        <v>52</v>
      </c>
      <c r="B72" s="26"/>
      <c r="C72" s="50" t="s">
        <v>204</v>
      </c>
      <c r="D72" s="31">
        <v>8000000</v>
      </c>
      <c r="E72" s="31">
        <v>8000000</v>
      </c>
      <c r="F72" s="28">
        <f t="shared" si="0"/>
        <v>0</v>
      </c>
      <c r="G72" s="29">
        <f t="shared" si="8"/>
        <v>8000</v>
      </c>
      <c r="H72" s="110">
        <f t="shared" si="8"/>
        <v>8000</v>
      </c>
      <c r="I72" s="121">
        <f t="shared" si="1"/>
        <v>0</v>
      </c>
    </row>
    <row r="73" spans="1:9" ht="47.25">
      <c r="A73" s="49" t="s">
        <v>205</v>
      </c>
      <c r="B73" s="26"/>
      <c r="C73" s="50" t="s">
        <v>206</v>
      </c>
      <c r="D73" s="31">
        <v>8812100</v>
      </c>
      <c r="E73" s="31">
        <v>8812100</v>
      </c>
      <c r="F73" s="28">
        <f t="shared" si="0"/>
        <v>0</v>
      </c>
      <c r="G73" s="29">
        <f t="shared" si="8"/>
        <v>8812.1</v>
      </c>
      <c r="H73" s="110">
        <f t="shared" si="8"/>
        <v>8812.1</v>
      </c>
      <c r="I73" s="121">
        <f t="shared" si="1"/>
        <v>0</v>
      </c>
    </row>
    <row r="74" spans="1:9" ht="94.5">
      <c r="A74" s="49" t="s">
        <v>24</v>
      </c>
      <c r="B74" s="26"/>
      <c r="C74" s="50" t="s">
        <v>207</v>
      </c>
      <c r="D74" s="31">
        <v>1945500</v>
      </c>
      <c r="E74" s="31">
        <v>1945500</v>
      </c>
      <c r="F74" s="28">
        <f t="shared" si="0"/>
        <v>0</v>
      </c>
      <c r="G74" s="29">
        <f t="shared" si="8"/>
        <v>1945.5</v>
      </c>
      <c r="H74" s="110">
        <f t="shared" si="8"/>
        <v>1945.5</v>
      </c>
      <c r="I74" s="121">
        <f t="shared" si="1"/>
        <v>0</v>
      </c>
    </row>
    <row r="75" spans="1:9" ht="110.25">
      <c r="A75" s="49" t="s">
        <v>208</v>
      </c>
      <c r="B75" s="26"/>
      <c r="C75" s="50" t="s">
        <v>209</v>
      </c>
      <c r="D75" s="31">
        <v>9719700</v>
      </c>
      <c r="E75" s="31">
        <v>9719700</v>
      </c>
      <c r="F75" s="28">
        <f t="shared" si="0"/>
        <v>0</v>
      </c>
      <c r="G75" s="29">
        <f t="shared" si="8"/>
        <v>9719.7000000000007</v>
      </c>
      <c r="H75" s="110">
        <f t="shared" si="8"/>
        <v>9719.7000000000007</v>
      </c>
      <c r="I75" s="121">
        <f t="shared" si="1"/>
        <v>0</v>
      </c>
    </row>
    <row r="76" spans="1:9" ht="31.5">
      <c r="A76" s="49" t="s">
        <v>25</v>
      </c>
      <c r="B76" s="26"/>
      <c r="C76" s="50" t="s">
        <v>210</v>
      </c>
      <c r="D76" s="31">
        <v>228500</v>
      </c>
      <c r="E76" s="31">
        <v>228500</v>
      </c>
      <c r="F76" s="28">
        <f t="shared" si="0"/>
        <v>0</v>
      </c>
      <c r="G76" s="29">
        <f t="shared" si="8"/>
        <v>228.5</v>
      </c>
      <c r="H76" s="110">
        <f t="shared" si="8"/>
        <v>228.5</v>
      </c>
      <c r="I76" s="121">
        <f t="shared" si="1"/>
        <v>0</v>
      </c>
    </row>
    <row r="77" spans="1:9" ht="31.5">
      <c r="A77" s="49" t="s">
        <v>41</v>
      </c>
      <c r="B77" s="26"/>
      <c r="C77" s="50" t="s">
        <v>211</v>
      </c>
      <c r="D77" s="31">
        <v>4108852.96</v>
      </c>
      <c r="E77" s="31">
        <v>4108852.96</v>
      </c>
      <c r="F77" s="28">
        <f t="shared" ref="F77:F140" si="9">D77-E77</f>
        <v>0</v>
      </c>
      <c r="G77" s="29">
        <f t="shared" si="8"/>
        <v>4108.8999999999996</v>
      </c>
      <c r="H77" s="110">
        <f t="shared" si="8"/>
        <v>4108.8999999999996</v>
      </c>
      <c r="I77" s="121">
        <f t="shared" ref="I77:I140" si="10">G77-H77</f>
        <v>0</v>
      </c>
    </row>
    <row r="78" spans="1:9" ht="31.5">
      <c r="A78" s="39" t="s">
        <v>42</v>
      </c>
      <c r="B78" s="26"/>
      <c r="C78" s="50" t="s">
        <v>212</v>
      </c>
      <c r="D78" s="31">
        <v>649224</v>
      </c>
      <c r="E78" s="31">
        <v>649224</v>
      </c>
      <c r="F78" s="28">
        <f t="shared" si="9"/>
        <v>0</v>
      </c>
      <c r="G78" s="29">
        <f t="shared" si="8"/>
        <v>649.20000000000005</v>
      </c>
      <c r="H78" s="110">
        <f t="shared" si="8"/>
        <v>649.20000000000005</v>
      </c>
      <c r="I78" s="121">
        <f t="shared" si="10"/>
        <v>0</v>
      </c>
    </row>
    <row r="79" spans="1:9" ht="31.5">
      <c r="A79" s="49" t="s">
        <v>98</v>
      </c>
      <c r="B79" s="26"/>
      <c r="C79" s="50" t="s">
        <v>213</v>
      </c>
      <c r="D79" s="31">
        <v>-649391.25</v>
      </c>
      <c r="E79" s="31">
        <v>-649391.25</v>
      </c>
      <c r="F79" s="28">
        <f t="shared" si="9"/>
        <v>0</v>
      </c>
      <c r="G79" s="29">
        <f t="shared" si="8"/>
        <v>-649.4</v>
      </c>
      <c r="H79" s="110">
        <f t="shared" si="8"/>
        <v>-649.4</v>
      </c>
      <c r="I79" s="121">
        <f t="shared" si="10"/>
        <v>0</v>
      </c>
    </row>
    <row r="80" spans="1:9">
      <c r="A80" s="30" t="s">
        <v>214</v>
      </c>
      <c r="B80" s="26" t="s">
        <v>215</v>
      </c>
      <c r="C80" s="26"/>
      <c r="D80" s="31">
        <f>SUM(D81:D89)</f>
        <v>57277909.710000001</v>
      </c>
      <c r="E80" s="31">
        <f>SUM(E81:E89)</f>
        <v>57350440.359999999</v>
      </c>
      <c r="F80" s="28">
        <f t="shared" si="9"/>
        <v>-72530.649999999994</v>
      </c>
      <c r="G80" s="32">
        <f>SUM(G81:G89)</f>
        <v>57277.9</v>
      </c>
      <c r="H80" s="124">
        <f>SUM(H81:H89)</f>
        <v>57350.400000000001</v>
      </c>
      <c r="I80" s="121">
        <f t="shared" si="10"/>
        <v>-72.5</v>
      </c>
    </row>
    <row r="81" spans="1:9">
      <c r="A81" s="51" t="s">
        <v>57</v>
      </c>
      <c r="B81" s="26"/>
      <c r="C81" s="52" t="s">
        <v>195</v>
      </c>
      <c r="D81" s="31">
        <v>0</v>
      </c>
      <c r="E81" s="31">
        <v>72530.649999999994</v>
      </c>
      <c r="F81" s="28">
        <f>D81-E81</f>
        <v>-72530.649999999994</v>
      </c>
      <c r="G81" s="29">
        <f t="shared" ref="G81:H89" si="11">D81/1000</f>
        <v>0</v>
      </c>
      <c r="H81" s="110">
        <f t="shared" si="11"/>
        <v>72.5</v>
      </c>
      <c r="I81" s="121">
        <f t="shared" si="10"/>
        <v>-72.5</v>
      </c>
    </row>
    <row r="82" spans="1:9" ht="47.25">
      <c r="A82" s="125" t="s">
        <v>216</v>
      </c>
      <c r="B82" s="26"/>
      <c r="C82" s="52" t="s">
        <v>217</v>
      </c>
      <c r="D82" s="31">
        <v>8827114.0099999998</v>
      </c>
      <c r="E82" s="31">
        <v>8827114.0099999998</v>
      </c>
      <c r="F82" s="28">
        <f>D82-E82</f>
        <v>0</v>
      </c>
      <c r="G82" s="29">
        <f t="shared" si="11"/>
        <v>8827.1</v>
      </c>
      <c r="H82" s="110">
        <f t="shared" si="11"/>
        <v>8827.1</v>
      </c>
      <c r="I82" s="121">
        <f t="shared" si="10"/>
        <v>0</v>
      </c>
    </row>
    <row r="83" spans="1:9" ht="63">
      <c r="A83" s="39" t="s">
        <v>85</v>
      </c>
      <c r="B83" s="26"/>
      <c r="C83" s="52" t="s">
        <v>218</v>
      </c>
      <c r="D83" s="31">
        <v>585884</v>
      </c>
      <c r="E83" s="31">
        <v>585884</v>
      </c>
      <c r="F83" s="28">
        <f t="shared" si="9"/>
        <v>0</v>
      </c>
      <c r="G83" s="29">
        <f t="shared" si="11"/>
        <v>585.9</v>
      </c>
      <c r="H83" s="110">
        <f t="shared" si="11"/>
        <v>585.9</v>
      </c>
      <c r="I83" s="121">
        <f t="shared" si="10"/>
        <v>0</v>
      </c>
    </row>
    <row r="84" spans="1:9" ht="47.25">
      <c r="A84" s="53" t="s">
        <v>18</v>
      </c>
      <c r="B84" s="26"/>
      <c r="C84" s="52" t="s">
        <v>219</v>
      </c>
      <c r="D84" s="31">
        <v>500000</v>
      </c>
      <c r="E84" s="31">
        <v>500000</v>
      </c>
      <c r="F84" s="28">
        <f t="shared" si="9"/>
        <v>0</v>
      </c>
      <c r="G84" s="29">
        <f t="shared" si="11"/>
        <v>500</v>
      </c>
      <c r="H84" s="110">
        <f t="shared" si="11"/>
        <v>500</v>
      </c>
      <c r="I84" s="121">
        <f t="shared" si="10"/>
        <v>0</v>
      </c>
    </row>
    <row r="85" spans="1:9" ht="47.25">
      <c r="A85" s="53" t="s">
        <v>35</v>
      </c>
      <c r="B85" s="26"/>
      <c r="C85" s="52" t="s">
        <v>220</v>
      </c>
      <c r="D85" s="31">
        <v>300000</v>
      </c>
      <c r="E85" s="31">
        <v>300000</v>
      </c>
      <c r="F85" s="28">
        <f t="shared" si="9"/>
        <v>0</v>
      </c>
      <c r="G85" s="29">
        <f t="shared" si="11"/>
        <v>300</v>
      </c>
      <c r="H85" s="110">
        <f t="shared" si="11"/>
        <v>300</v>
      </c>
      <c r="I85" s="121">
        <f t="shared" si="10"/>
        <v>0</v>
      </c>
    </row>
    <row r="86" spans="1:9" ht="47.25">
      <c r="A86" s="53" t="s">
        <v>49</v>
      </c>
      <c r="B86" s="26"/>
      <c r="C86" s="52" t="s">
        <v>221</v>
      </c>
      <c r="D86" s="31">
        <v>34500000</v>
      </c>
      <c r="E86" s="31">
        <v>34500000</v>
      </c>
      <c r="F86" s="28">
        <f t="shared" si="9"/>
        <v>0</v>
      </c>
      <c r="G86" s="29">
        <f t="shared" si="11"/>
        <v>34500</v>
      </c>
      <c r="H86" s="110">
        <f t="shared" si="11"/>
        <v>34500</v>
      </c>
      <c r="I86" s="121">
        <f t="shared" si="10"/>
        <v>0</v>
      </c>
    </row>
    <row r="87" spans="1:9" ht="47.25">
      <c r="A87" s="53" t="s">
        <v>0</v>
      </c>
      <c r="B87" s="26"/>
      <c r="C87" s="52" t="s">
        <v>222</v>
      </c>
      <c r="D87" s="31">
        <v>7700000</v>
      </c>
      <c r="E87" s="31">
        <v>7700000</v>
      </c>
      <c r="F87" s="28">
        <f t="shared" si="9"/>
        <v>0</v>
      </c>
      <c r="G87" s="29">
        <f t="shared" si="11"/>
        <v>7700</v>
      </c>
      <c r="H87" s="110">
        <f t="shared" si="11"/>
        <v>7700</v>
      </c>
      <c r="I87" s="121">
        <f t="shared" si="10"/>
        <v>0</v>
      </c>
    </row>
    <row r="88" spans="1:9" ht="31.5">
      <c r="A88" s="54" t="s">
        <v>97</v>
      </c>
      <c r="B88" s="26"/>
      <c r="C88" s="52" t="s">
        <v>223</v>
      </c>
      <c r="D88" s="31">
        <v>4902500</v>
      </c>
      <c r="E88" s="31">
        <v>4902500</v>
      </c>
      <c r="F88" s="28">
        <f t="shared" si="9"/>
        <v>0</v>
      </c>
      <c r="G88" s="29">
        <f t="shared" si="11"/>
        <v>4902.5</v>
      </c>
      <c r="H88" s="110">
        <f t="shared" si="11"/>
        <v>4902.5</v>
      </c>
      <c r="I88" s="121">
        <f t="shared" si="10"/>
        <v>0</v>
      </c>
    </row>
    <row r="89" spans="1:9" ht="31.5">
      <c r="A89" s="35" t="s">
        <v>98</v>
      </c>
      <c r="B89" s="26"/>
      <c r="C89" s="36" t="s">
        <v>213</v>
      </c>
      <c r="D89" s="31">
        <v>-37588.300000000003</v>
      </c>
      <c r="E89" s="31">
        <v>-37588.300000000003</v>
      </c>
      <c r="F89" s="28">
        <f t="shared" si="9"/>
        <v>0</v>
      </c>
      <c r="G89" s="29">
        <f t="shared" si="11"/>
        <v>-37.6</v>
      </c>
      <c r="H89" s="110">
        <f t="shared" si="11"/>
        <v>-37.6</v>
      </c>
      <c r="I89" s="121">
        <f t="shared" si="10"/>
        <v>0</v>
      </c>
    </row>
    <row r="90" spans="1:9">
      <c r="A90" s="30" t="s">
        <v>224</v>
      </c>
      <c r="B90" s="26" t="s">
        <v>225</v>
      </c>
      <c r="C90" s="26"/>
      <c r="D90" s="31">
        <f>SUM(D91:D107)</f>
        <v>289794423.08999997</v>
      </c>
      <c r="E90" s="31">
        <f>SUM(E91:E107)</f>
        <v>290180484.18000001</v>
      </c>
      <c r="F90" s="28">
        <f t="shared" si="9"/>
        <v>-386061.09</v>
      </c>
      <c r="G90" s="32">
        <f>SUM(G91:G107)</f>
        <v>289794.40000000002</v>
      </c>
      <c r="H90" s="124">
        <f>SUM(H91:H107)</f>
        <v>290180.5</v>
      </c>
      <c r="I90" s="121">
        <f t="shared" si="10"/>
        <v>-386.1</v>
      </c>
    </row>
    <row r="91" spans="1:9" ht="63">
      <c r="A91" s="55" t="s">
        <v>106</v>
      </c>
      <c r="B91" s="26"/>
      <c r="C91" s="56" t="s">
        <v>226</v>
      </c>
      <c r="D91" s="31">
        <v>150000</v>
      </c>
      <c r="E91" s="31">
        <v>411700</v>
      </c>
      <c r="F91" s="28">
        <f t="shared" si="9"/>
        <v>-261700</v>
      </c>
      <c r="G91" s="29">
        <f t="shared" ref="G91:H107" si="12">D91/1000</f>
        <v>150</v>
      </c>
      <c r="H91" s="110">
        <f t="shared" si="12"/>
        <v>411.7</v>
      </c>
      <c r="I91" s="121">
        <f t="shared" si="10"/>
        <v>-261.7</v>
      </c>
    </row>
    <row r="92" spans="1:9" ht="63">
      <c r="A92" s="55" t="s">
        <v>227</v>
      </c>
      <c r="B92" s="26"/>
      <c r="C92" s="56" t="s">
        <v>228</v>
      </c>
      <c r="D92" s="31">
        <v>1280000</v>
      </c>
      <c r="E92" s="31">
        <v>1089000</v>
      </c>
      <c r="F92" s="28">
        <f t="shared" si="9"/>
        <v>191000</v>
      </c>
      <c r="G92" s="29">
        <f t="shared" si="12"/>
        <v>1280</v>
      </c>
      <c r="H92" s="110">
        <f t="shared" si="12"/>
        <v>1089</v>
      </c>
      <c r="I92" s="121">
        <f t="shared" si="10"/>
        <v>191</v>
      </c>
    </row>
    <row r="93" spans="1:9" ht="63">
      <c r="A93" s="39" t="s">
        <v>99</v>
      </c>
      <c r="B93" s="26"/>
      <c r="C93" s="56" t="s">
        <v>229</v>
      </c>
      <c r="D93" s="31">
        <v>0</v>
      </c>
      <c r="E93" s="31">
        <v>4500</v>
      </c>
      <c r="F93" s="28">
        <f t="shared" si="9"/>
        <v>-4500</v>
      </c>
      <c r="G93" s="29">
        <f t="shared" si="12"/>
        <v>0</v>
      </c>
      <c r="H93" s="110">
        <f t="shared" si="12"/>
        <v>4.5</v>
      </c>
      <c r="I93" s="121">
        <f t="shared" si="10"/>
        <v>-4.5</v>
      </c>
    </row>
    <row r="94" spans="1:9" ht="31.5">
      <c r="A94" s="55" t="s">
        <v>83</v>
      </c>
      <c r="B94" s="26"/>
      <c r="C94" s="56" t="s">
        <v>194</v>
      </c>
      <c r="D94" s="31">
        <v>63000</v>
      </c>
      <c r="E94" s="31">
        <v>63380.13</v>
      </c>
      <c r="F94" s="28">
        <f t="shared" si="9"/>
        <v>-380.13</v>
      </c>
      <c r="G94" s="29">
        <f t="shared" si="12"/>
        <v>63</v>
      </c>
      <c r="H94" s="110">
        <f t="shared" si="12"/>
        <v>63.4</v>
      </c>
      <c r="I94" s="121">
        <f t="shared" si="10"/>
        <v>-0.4</v>
      </c>
    </row>
    <row r="95" spans="1:9">
      <c r="A95" s="55" t="s">
        <v>57</v>
      </c>
      <c r="B95" s="26"/>
      <c r="C95" s="56" t="s">
        <v>195</v>
      </c>
      <c r="D95" s="31">
        <v>1170000</v>
      </c>
      <c r="E95" s="31">
        <v>1480480.96</v>
      </c>
      <c r="F95" s="28">
        <f t="shared" si="9"/>
        <v>-310480.96000000002</v>
      </c>
      <c r="G95" s="29">
        <f t="shared" si="12"/>
        <v>1170</v>
      </c>
      <c r="H95" s="110">
        <f t="shared" si="12"/>
        <v>1480.5</v>
      </c>
      <c r="I95" s="121">
        <f t="shared" si="10"/>
        <v>-310.5</v>
      </c>
    </row>
    <row r="96" spans="1:9" ht="47.25">
      <c r="A96" s="125" t="s">
        <v>216</v>
      </c>
      <c r="B96" s="26"/>
      <c r="C96" s="56" t="s">
        <v>217</v>
      </c>
      <c r="D96" s="31">
        <v>3697700</v>
      </c>
      <c r="E96" s="31">
        <v>3697700</v>
      </c>
      <c r="F96" s="28">
        <f t="shared" si="9"/>
        <v>0</v>
      </c>
      <c r="G96" s="29">
        <f t="shared" si="12"/>
        <v>3697.7</v>
      </c>
      <c r="H96" s="110">
        <f t="shared" si="12"/>
        <v>3697.7</v>
      </c>
      <c r="I96" s="121">
        <f t="shared" si="10"/>
        <v>0</v>
      </c>
    </row>
    <row r="97" spans="1:9">
      <c r="A97" s="39" t="s">
        <v>51</v>
      </c>
      <c r="B97" s="26"/>
      <c r="C97" s="56" t="s">
        <v>230</v>
      </c>
      <c r="D97" s="31">
        <v>600000</v>
      </c>
      <c r="E97" s="31">
        <v>600000</v>
      </c>
      <c r="F97" s="28">
        <f t="shared" si="9"/>
        <v>0</v>
      </c>
      <c r="G97" s="29">
        <f t="shared" si="12"/>
        <v>600</v>
      </c>
      <c r="H97" s="110">
        <f t="shared" si="12"/>
        <v>600</v>
      </c>
      <c r="I97" s="121">
        <f t="shared" si="10"/>
        <v>0</v>
      </c>
    </row>
    <row r="98" spans="1:9" ht="31.5">
      <c r="A98" s="53" t="s">
        <v>56</v>
      </c>
      <c r="B98" s="26"/>
      <c r="C98" s="56" t="s">
        <v>231</v>
      </c>
      <c r="D98" s="31">
        <v>246466200</v>
      </c>
      <c r="E98" s="31">
        <v>246466200</v>
      </c>
      <c r="F98" s="28">
        <f t="shared" si="9"/>
        <v>0</v>
      </c>
      <c r="G98" s="29">
        <f t="shared" si="12"/>
        <v>246466.2</v>
      </c>
      <c r="H98" s="110">
        <f t="shared" si="12"/>
        <v>246466.2</v>
      </c>
      <c r="I98" s="121">
        <f t="shared" si="10"/>
        <v>0</v>
      </c>
    </row>
    <row r="99" spans="1:9" ht="47.25">
      <c r="A99" s="53" t="s">
        <v>33</v>
      </c>
      <c r="B99" s="26"/>
      <c r="C99" s="56" t="s">
        <v>232</v>
      </c>
      <c r="D99" s="31">
        <v>26940600</v>
      </c>
      <c r="E99" s="31">
        <v>26940600</v>
      </c>
      <c r="F99" s="28">
        <f t="shared" si="9"/>
        <v>0</v>
      </c>
      <c r="G99" s="29">
        <f t="shared" si="12"/>
        <v>26940.6</v>
      </c>
      <c r="H99" s="110">
        <f t="shared" si="12"/>
        <v>26940.6</v>
      </c>
      <c r="I99" s="121">
        <f t="shared" si="10"/>
        <v>0</v>
      </c>
    </row>
    <row r="100" spans="1:9" ht="78.75">
      <c r="A100" s="53" t="s">
        <v>95</v>
      </c>
      <c r="B100" s="26"/>
      <c r="C100" s="56" t="s">
        <v>233</v>
      </c>
      <c r="D100" s="31">
        <v>440000</v>
      </c>
      <c r="E100" s="31">
        <v>440000</v>
      </c>
      <c r="F100" s="28">
        <f t="shared" si="9"/>
        <v>0</v>
      </c>
      <c r="G100" s="29">
        <f t="shared" si="12"/>
        <v>440</v>
      </c>
      <c r="H100" s="110">
        <f t="shared" si="12"/>
        <v>440</v>
      </c>
      <c r="I100" s="121">
        <f t="shared" si="10"/>
        <v>0</v>
      </c>
    </row>
    <row r="101" spans="1:9" ht="31.5">
      <c r="A101" s="54" t="s">
        <v>97</v>
      </c>
      <c r="B101" s="26"/>
      <c r="C101" s="56" t="s">
        <v>223</v>
      </c>
      <c r="D101" s="31">
        <v>11000000</v>
      </c>
      <c r="E101" s="31">
        <v>11000000</v>
      </c>
      <c r="F101" s="28">
        <f t="shared" si="9"/>
        <v>0</v>
      </c>
      <c r="G101" s="29">
        <f t="shared" si="12"/>
        <v>11000</v>
      </c>
      <c r="H101" s="110">
        <f t="shared" si="12"/>
        <v>11000</v>
      </c>
      <c r="I101" s="121">
        <f t="shared" si="10"/>
        <v>0</v>
      </c>
    </row>
    <row r="102" spans="1:9" ht="31.5">
      <c r="A102" s="39" t="s">
        <v>68</v>
      </c>
      <c r="B102" s="26"/>
      <c r="C102" s="56" t="s">
        <v>234</v>
      </c>
      <c r="D102" s="31">
        <v>10332.969999999999</v>
      </c>
      <c r="E102" s="31">
        <v>10332.969999999999</v>
      </c>
      <c r="F102" s="28">
        <f t="shared" si="9"/>
        <v>0</v>
      </c>
      <c r="G102" s="29">
        <f t="shared" si="12"/>
        <v>10.3</v>
      </c>
      <c r="H102" s="110">
        <f t="shared" si="12"/>
        <v>10.3</v>
      </c>
      <c r="I102" s="121">
        <f t="shared" si="10"/>
        <v>0</v>
      </c>
    </row>
    <row r="103" spans="1:9" ht="31.5">
      <c r="A103" s="55" t="s">
        <v>41</v>
      </c>
      <c r="B103" s="26"/>
      <c r="C103" s="56" t="s">
        <v>211</v>
      </c>
      <c r="D103" s="31">
        <v>36811.94</v>
      </c>
      <c r="E103" s="31">
        <v>36811.94</v>
      </c>
      <c r="F103" s="28">
        <f t="shared" si="9"/>
        <v>0</v>
      </c>
      <c r="G103" s="29">
        <f t="shared" si="12"/>
        <v>36.799999999999997</v>
      </c>
      <c r="H103" s="110">
        <f t="shared" si="12"/>
        <v>36.799999999999997</v>
      </c>
      <c r="I103" s="121">
        <f t="shared" si="10"/>
        <v>0</v>
      </c>
    </row>
    <row r="104" spans="1:9" ht="31.5">
      <c r="A104" s="55" t="s">
        <v>26</v>
      </c>
      <c r="B104" s="26"/>
      <c r="C104" s="56" t="s">
        <v>235</v>
      </c>
      <c r="D104" s="31">
        <v>27.02</v>
      </c>
      <c r="E104" s="31">
        <v>27.02</v>
      </c>
      <c r="F104" s="28">
        <f t="shared" si="9"/>
        <v>0</v>
      </c>
      <c r="G104" s="29">
        <f t="shared" si="12"/>
        <v>0</v>
      </c>
      <c r="H104" s="110">
        <f t="shared" si="12"/>
        <v>0</v>
      </c>
      <c r="I104" s="121">
        <f t="shared" si="10"/>
        <v>0</v>
      </c>
    </row>
    <row r="105" spans="1:9" ht="47.25">
      <c r="A105" s="55" t="s">
        <v>236</v>
      </c>
      <c r="B105" s="26"/>
      <c r="C105" s="56" t="s">
        <v>237</v>
      </c>
      <c r="D105" s="31">
        <v>116382.47</v>
      </c>
      <c r="E105" s="31">
        <v>116382.47</v>
      </c>
      <c r="F105" s="28">
        <f t="shared" si="9"/>
        <v>0</v>
      </c>
      <c r="G105" s="29">
        <f t="shared" si="12"/>
        <v>116.4</v>
      </c>
      <c r="H105" s="110">
        <f t="shared" si="12"/>
        <v>116.4</v>
      </c>
      <c r="I105" s="121">
        <f t="shared" si="10"/>
        <v>0</v>
      </c>
    </row>
    <row r="106" spans="1:9" ht="47.25">
      <c r="A106" s="55" t="s">
        <v>238</v>
      </c>
      <c r="B106" s="26"/>
      <c r="C106" s="56" t="s">
        <v>239</v>
      </c>
      <c r="D106" s="31">
        <v>1447585.66</v>
      </c>
      <c r="E106" s="31">
        <v>1447585.66</v>
      </c>
      <c r="F106" s="28">
        <f t="shared" si="9"/>
        <v>0</v>
      </c>
      <c r="G106" s="29">
        <f t="shared" si="12"/>
        <v>1447.6</v>
      </c>
      <c r="H106" s="110">
        <f t="shared" si="12"/>
        <v>1447.6</v>
      </c>
      <c r="I106" s="121">
        <f t="shared" si="10"/>
        <v>0</v>
      </c>
    </row>
    <row r="107" spans="1:9" ht="31.5">
      <c r="A107" s="55" t="s">
        <v>98</v>
      </c>
      <c r="B107" s="26"/>
      <c r="C107" s="56" t="s">
        <v>213</v>
      </c>
      <c r="D107" s="31">
        <v>-3624216.97</v>
      </c>
      <c r="E107" s="31">
        <v>-3624216.97</v>
      </c>
      <c r="F107" s="28">
        <f t="shared" si="9"/>
        <v>0</v>
      </c>
      <c r="G107" s="29">
        <f t="shared" si="12"/>
        <v>-3624.2</v>
      </c>
      <c r="H107" s="110">
        <f t="shared" si="12"/>
        <v>-3624.2</v>
      </c>
      <c r="I107" s="121">
        <f t="shared" si="10"/>
        <v>0</v>
      </c>
    </row>
    <row r="108" spans="1:9">
      <c r="A108" s="30" t="s">
        <v>240</v>
      </c>
      <c r="B108" s="26" t="s">
        <v>241</v>
      </c>
      <c r="C108" s="26"/>
      <c r="D108" s="31">
        <f>D109</f>
        <v>178000</v>
      </c>
      <c r="E108" s="31">
        <f>E109</f>
        <v>184220.48</v>
      </c>
      <c r="F108" s="28">
        <f t="shared" si="9"/>
        <v>-6220.48</v>
      </c>
      <c r="G108" s="32">
        <f>G109</f>
        <v>178</v>
      </c>
      <c r="H108" s="124">
        <f>H109</f>
        <v>184.2</v>
      </c>
      <c r="I108" s="121">
        <f t="shared" si="10"/>
        <v>-6.2</v>
      </c>
    </row>
    <row r="109" spans="1:9" ht="31.5">
      <c r="A109" s="35" t="s">
        <v>83</v>
      </c>
      <c r="B109" s="26"/>
      <c r="C109" s="36" t="s">
        <v>194</v>
      </c>
      <c r="D109" s="31">
        <v>178000</v>
      </c>
      <c r="E109" s="31">
        <v>184220.48</v>
      </c>
      <c r="F109" s="28">
        <f t="shared" si="9"/>
        <v>-6220.48</v>
      </c>
      <c r="G109" s="29">
        <f>D109/1000</f>
        <v>178</v>
      </c>
      <c r="H109" s="110">
        <f>E109/1000</f>
        <v>184.2</v>
      </c>
      <c r="I109" s="121">
        <f t="shared" si="10"/>
        <v>-6.2</v>
      </c>
    </row>
    <row r="110" spans="1:9">
      <c r="A110" s="30" t="s">
        <v>242</v>
      </c>
      <c r="B110" s="26" t="s">
        <v>243</v>
      </c>
      <c r="C110" s="26"/>
      <c r="D110" s="31">
        <f>SUM(D111:D139)</f>
        <v>406463156.06999999</v>
      </c>
      <c r="E110" s="31">
        <f>SUM(E111:E139)</f>
        <v>406325748.24000001</v>
      </c>
      <c r="F110" s="28">
        <f t="shared" si="9"/>
        <v>137407.82999999999</v>
      </c>
      <c r="G110" s="32">
        <f>SUM(G111:G139)</f>
        <v>406463.2</v>
      </c>
      <c r="H110" s="124">
        <f>SUM(H111:H139)</f>
        <v>406325.8</v>
      </c>
      <c r="I110" s="121">
        <f t="shared" si="10"/>
        <v>137.4</v>
      </c>
    </row>
    <row r="111" spans="1:9" ht="31.5">
      <c r="A111" s="51" t="s">
        <v>244</v>
      </c>
      <c r="B111" s="26"/>
      <c r="C111" s="52" t="s">
        <v>245</v>
      </c>
      <c r="D111" s="31">
        <v>192000</v>
      </c>
      <c r="E111" s="31">
        <v>192863.09</v>
      </c>
      <c r="F111" s="28">
        <f t="shared" si="9"/>
        <v>-863.09</v>
      </c>
      <c r="G111" s="29">
        <f t="shared" ref="G111:H139" si="13">D111/1000</f>
        <v>192</v>
      </c>
      <c r="H111" s="110">
        <f t="shared" si="13"/>
        <v>192.9</v>
      </c>
      <c r="I111" s="121">
        <f t="shared" si="10"/>
        <v>-0.9</v>
      </c>
    </row>
    <row r="112" spans="1:9" ht="31.5">
      <c r="A112" s="51" t="s">
        <v>246</v>
      </c>
      <c r="B112" s="26"/>
      <c r="C112" s="52" t="s">
        <v>247</v>
      </c>
      <c r="D112" s="31">
        <v>98500</v>
      </c>
      <c r="E112" s="31">
        <v>96140.75</v>
      </c>
      <c r="F112" s="28">
        <f t="shared" si="9"/>
        <v>2359.25</v>
      </c>
      <c r="G112" s="29">
        <f t="shared" si="13"/>
        <v>98.5</v>
      </c>
      <c r="H112" s="110">
        <f t="shared" si="13"/>
        <v>96.1</v>
      </c>
      <c r="I112" s="121">
        <f t="shared" si="10"/>
        <v>2.4</v>
      </c>
    </row>
    <row r="113" spans="1:9" ht="31.5">
      <c r="A113" s="51" t="s">
        <v>83</v>
      </c>
      <c r="B113" s="26"/>
      <c r="C113" s="52" t="s">
        <v>194</v>
      </c>
      <c r="D113" s="31">
        <v>118000</v>
      </c>
      <c r="E113" s="31">
        <v>117867.09</v>
      </c>
      <c r="F113" s="28">
        <f t="shared" si="9"/>
        <v>132.91</v>
      </c>
      <c r="G113" s="29">
        <f t="shared" si="13"/>
        <v>118</v>
      </c>
      <c r="H113" s="110">
        <f t="shared" si="13"/>
        <v>117.9</v>
      </c>
      <c r="I113" s="121">
        <f t="shared" si="10"/>
        <v>0.1</v>
      </c>
    </row>
    <row r="114" spans="1:9">
      <c r="A114" s="51" t="s">
        <v>57</v>
      </c>
      <c r="B114" s="26"/>
      <c r="C114" s="52" t="s">
        <v>195</v>
      </c>
      <c r="D114" s="31">
        <v>2032000</v>
      </c>
      <c r="E114" s="31">
        <v>1979782.87</v>
      </c>
      <c r="F114" s="28">
        <f t="shared" si="9"/>
        <v>52217.13</v>
      </c>
      <c r="G114" s="29">
        <f t="shared" si="13"/>
        <v>2032</v>
      </c>
      <c r="H114" s="110">
        <f t="shared" si="13"/>
        <v>1979.8</v>
      </c>
      <c r="I114" s="121">
        <f t="shared" si="10"/>
        <v>52.2</v>
      </c>
    </row>
    <row r="115" spans="1:9" ht="31.5">
      <c r="A115" s="53" t="s">
        <v>74</v>
      </c>
      <c r="B115" s="26"/>
      <c r="C115" s="52" t="s">
        <v>248</v>
      </c>
      <c r="D115" s="31">
        <v>61410000</v>
      </c>
      <c r="E115" s="31">
        <v>61410000</v>
      </c>
      <c r="F115" s="28">
        <f t="shared" si="9"/>
        <v>0</v>
      </c>
      <c r="G115" s="29">
        <f t="shared" si="13"/>
        <v>61410</v>
      </c>
      <c r="H115" s="110">
        <f t="shared" si="13"/>
        <v>61410</v>
      </c>
      <c r="I115" s="121">
        <f t="shared" si="10"/>
        <v>0</v>
      </c>
    </row>
    <row r="116" spans="1:9" ht="31.5">
      <c r="A116" s="126" t="s">
        <v>249</v>
      </c>
      <c r="B116" s="26"/>
      <c r="C116" s="52" t="s">
        <v>250</v>
      </c>
      <c r="D116" s="31">
        <v>12727000</v>
      </c>
      <c r="E116" s="31">
        <v>12727000</v>
      </c>
      <c r="F116" s="28">
        <f t="shared" si="9"/>
        <v>0</v>
      </c>
      <c r="G116" s="29">
        <f t="shared" si="13"/>
        <v>12727</v>
      </c>
      <c r="H116" s="110">
        <f t="shared" si="13"/>
        <v>12727</v>
      </c>
      <c r="I116" s="121">
        <f t="shared" si="10"/>
        <v>0</v>
      </c>
    </row>
    <row r="117" spans="1:9" ht="31.5">
      <c r="A117" s="51" t="s">
        <v>79</v>
      </c>
      <c r="B117" s="26"/>
      <c r="C117" s="52" t="s">
        <v>251</v>
      </c>
      <c r="D117" s="31">
        <v>6900</v>
      </c>
      <c r="E117" s="31">
        <v>6840</v>
      </c>
      <c r="F117" s="28">
        <f t="shared" si="9"/>
        <v>60</v>
      </c>
      <c r="G117" s="29">
        <f t="shared" si="13"/>
        <v>6.9</v>
      </c>
      <c r="H117" s="110">
        <f t="shared" si="13"/>
        <v>6.8</v>
      </c>
      <c r="I117" s="121">
        <f t="shared" si="10"/>
        <v>0.1</v>
      </c>
    </row>
    <row r="118" spans="1:9" ht="47.25">
      <c r="A118" s="51" t="s">
        <v>252</v>
      </c>
      <c r="B118" s="26"/>
      <c r="C118" s="52" t="s">
        <v>253</v>
      </c>
      <c r="D118" s="31">
        <v>621500</v>
      </c>
      <c r="E118" s="31">
        <v>621500</v>
      </c>
      <c r="F118" s="28">
        <f t="shared" si="9"/>
        <v>0</v>
      </c>
      <c r="G118" s="29">
        <f t="shared" si="13"/>
        <v>621.5</v>
      </c>
      <c r="H118" s="110">
        <f t="shared" si="13"/>
        <v>621.5</v>
      </c>
      <c r="I118" s="121">
        <f t="shared" si="10"/>
        <v>0</v>
      </c>
    </row>
    <row r="119" spans="1:9" ht="31.5">
      <c r="A119" s="51" t="s">
        <v>254</v>
      </c>
      <c r="B119" s="26"/>
      <c r="C119" s="52" t="s">
        <v>255</v>
      </c>
      <c r="D119" s="31">
        <v>2846600</v>
      </c>
      <c r="E119" s="31">
        <v>2846600</v>
      </c>
      <c r="F119" s="28">
        <f t="shared" si="9"/>
        <v>0</v>
      </c>
      <c r="G119" s="29">
        <f t="shared" si="13"/>
        <v>2846.6</v>
      </c>
      <c r="H119" s="110">
        <f t="shared" si="13"/>
        <v>2846.6</v>
      </c>
      <c r="I119" s="121">
        <f t="shared" si="10"/>
        <v>0</v>
      </c>
    </row>
    <row r="120" spans="1:9" ht="47.25">
      <c r="A120" s="51" t="s">
        <v>256</v>
      </c>
      <c r="B120" s="26"/>
      <c r="C120" s="52" t="s">
        <v>257</v>
      </c>
      <c r="D120" s="31">
        <v>1248300</v>
      </c>
      <c r="E120" s="31">
        <v>1248300</v>
      </c>
      <c r="F120" s="28">
        <f t="shared" si="9"/>
        <v>0</v>
      </c>
      <c r="G120" s="29">
        <f t="shared" si="13"/>
        <v>1248.3</v>
      </c>
      <c r="H120" s="110">
        <f t="shared" si="13"/>
        <v>1248.3</v>
      </c>
      <c r="I120" s="121">
        <f t="shared" si="10"/>
        <v>0</v>
      </c>
    </row>
    <row r="121" spans="1:9" ht="63">
      <c r="A121" s="51" t="s">
        <v>258</v>
      </c>
      <c r="B121" s="26"/>
      <c r="C121" s="52" t="s">
        <v>259</v>
      </c>
      <c r="D121" s="31">
        <v>4046900</v>
      </c>
      <c r="E121" s="31">
        <v>4046899.44</v>
      </c>
      <c r="F121" s="28">
        <f t="shared" si="9"/>
        <v>0.56000000000000005</v>
      </c>
      <c r="G121" s="29">
        <f t="shared" si="13"/>
        <v>4046.9</v>
      </c>
      <c r="H121" s="110">
        <f t="shared" si="13"/>
        <v>4046.9</v>
      </c>
      <c r="I121" s="121">
        <f t="shared" si="10"/>
        <v>0</v>
      </c>
    </row>
    <row r="122" spans="1:9" ht="31.5">
      <c r="A122" s="51" t="s">
        <v>260</v>
      </c>
      <c r="B122" s="26"/>
      <c r="C122" s="52" t="s">
        <v>261</v>
      </c>
      <c r="D122" s="31">
        <v>24136400</v>
      </c>
      <c r="E122" s="31">
        <v>24136400</v>
      </c>
      <c r="F122" s="28">
        <f t="shared" si="9"/>
        <v>0</v>
      </c>
      <c r="G122" s="29">
        <f t="shared" si="13"/>
        <v>24136.400000000001</v>
      </c>
      <c r="H122" s="110">
        <f t="shared" si="13"/>
        <v>24136.400000000001</v>
      </c>
      <c r="I122" s="121">
        <f t="shared" si="10"/>
        <v>0</v>
      </c>
    </row>
    <row r="123" spans="1:9" ht="31.5">
      <c r="A123" s="51" t="s">
        <v>262</v>
      </c>
      <c r="B123" s="26"/>
      <c r="C123" s="52" t="s">
        <v>263</v>
      </c>
      <c r="D123" s="31">
        <v>14800500</v>
      </c>
      <c r="E123" s="31">
        <v>14800500</v>
      </c>
      <c r="F123" s="28">
        <f t="shared" si="9"/>
        <v>0</v>
      </c>
      <c r="G123" s="29">
        <f t="shared" si="13"/>
        <v>14800.5</v>
      </c>
      <c r="H123" s="110">
        <f t="shared" si="13"/>
        <v>14800.5</v>
      </c>
      <c r="I123" s="121">
        <f t="shared" si="10"/>
        <v>0</v>
      </c>
    </row>
    <row r="124" spans="1:9" ht="31.5">
      <c r="A124" s="58" t="s">
        <v>88</v>
      </c>
      <c r="B124" s="26"/>
      <c r="C124" s="52" t="s">
        <v>264</v>
      </c>
      <c r="D124" s="31">
        <v>8838700</v>
      </c>
      <c r="E124" s="31">
        <v>8838700</v>
      </c>
      <c r="F124" s="28">
        <f t="shared" si="9"/>
        <v>0</v>
      </c>
      <c r="G124" s="29">
        <f t="shared" si="13"/>
        <v>8838.7000000000007</v>
      </c>
      <c r="H124" s="110">
        <f t="shared" si="13"/>
        <v>8838.7000000000007</v>
      </c>
      <c r="I124" s="121">
        <f t="shared" si="10"/>
        <v>0</v>
      </c>
    </row>
    <row r="125" spans="1:9" ht="31.5">
      <c r="A125" s="51" t="s">
        <v>265</v>
      </c>
      <c r="B125" s="26"/>
      <c r="C125" s="52" t="s">
        <v>266</v>
      </c>
      <c r="D125" s="31">
        <v>16283500</v>
      </c>
      <c r="E125" s="31">
        <v>16283500</v>
      </c>
      <c r="F125" s="28">
        <f t="shared" si="9"/>
        <v>0</v>
      </c>
      <c r="G125" s="29">
        <f t="shared" si="13"/>
        <v>16283.5</v>
      </c>
      <c r="H125" s="110">
        <f t="shared" si="13"/>
        <v>16283.5</v>
      </c>
      <c r="I125" s="121">
        <f t="shared" si="10"/>
        <v>0</v>
      </c>
    </row>
    <row r="126" spans="1:9" ht="31.5">
      <c r="A126" s="51" t="s">
        <v>267</v>
      </c>
      <c r="B126" s="26"/>
      <c r="C126" s="52" t="s">
        <v>268</v>
      </c>
      <c r="D126" s="31">
        <v>16034000</v>
      </c>
      <c r="E126" s="31">
        <v>16034000</v>
      </c>
      <c r="F126" s="28">
        <f t="shared" si="9"/>
        <v>0</v>
      </c>
      <c r="G126" s="29">
        <f t="shared" si="13"/>
        <v>16034</v>
      </c>
      <c r="H126" s="110">
        <f t="shared" si="13"/>
        <v>16034</v>
      </c>
      <c r="I126" s="121">
        <f t="shared" si="10"/>
        <v>0</v>
      </c>
    </row>
    <row r="127" spans="1:9" ht="47.25">
      <c r="A127" s="51" t="s">
        <v>269</v>
      </c>
      <c r="B127" s="26"/>
      <c r="C127" s="52" t="s">
        <v>270</v>
      </c>
      <c r="D127" s="31">
        <v>2620400</v>
      </c>
      <c r="E127" s="31">
        <v>2620399.9700000002</v>
      </c>
      <c r="F127" s="28">
        <f t="shared" si="9"/>
        <v>0.03</v>
      </c>
      <c r="G127" s="29">
        <f t="shared" si="13"/>
        <v>2620.4</v>
      </c>
      <c r="H127" s="110">
        <f t="shared" si="13"/>
        <v>2620.4</v>
      </c>
      <c r="I127" s="121">
        <f t="shared" si="10"/>
        <v>0</v>
      </c>
    </row>
    <row r="128" spans="1:9" ht="63">
      <c r="A128" s="51" t="s">
        <v>271</v>
      </c>
      <c r="B128" s="26"/>
      <c r="C128" s="52" t="s">
        <v>272</v>
      </c>
      <c r="D128" s="31">
        <v>51595000</v>
      </c>
      <c r="E128" s="31">
        <v>51511498.960000001</v>
      </c>
      <c r="F128" s="28">
        <f t="shared" si="9"/>
        <v>83501.039999999994</v>
      </c>
      <c r="G128" s="29">
        <f t="shared" si="13"/>
        <v>51595</v>
      </c>
      <c r="H128" s="110">
        <f t="shared" si="13"/>
        <v>51511.5</v>
      </c>
      <c r="I128" s="121">
        <f t="shared" si="10"/>
        <v>83.5</v>
      </c>
    </row>
    <row r="129" spans="1:9" ht="31.5">
      <c r="A129" s="51" t="s">
        <v>273</v>
      </c>
      <c r="B129" s="26"/>
      <c r="C129" s="52" t="s">
        <v>274</v>
      </c>
      <c r="D129" s="31">
        <v>8396700</v>
      </c>
      <c r="E129" s="31">
        <v>8396700</v>
      </c>
      <c r="F129" s="28">
        <f t="shared" si="9"/>
        <v>0</v>
      </c>
      <c r="G129" s="29">
        <f t="shared" si="13"/>
        <v>8396.7000000000007</v>
      </c>
      <c r="H129" s="110">
        <f t="shared" si="13"/>
        <v>8396.7000000000007</v>
      </c>
      <c r="I129" s="121">
        <f t="shared" si="10"/>
        <v>0</v>
      </c>
    </row>
    <row r="130" spans="1:9" ht="31.5">
      <c r="A130" s="39" t="s">
        <v>37</v>
      </c>
      <c r="B130" s="26"/>
      <c r="C130" s="52" t="s">
        <v>275</v>
      </c>
      <c r="D130" s="31">
        <v>33487000</v>
      </c>
      <c r="E130" s="31">
        <v>33487000</v>
      </c>
      <c r="F130" s="28">
        <f t="shared" si="9"/>
        <v>0</v>
      </c>
      <c r="G130" s="29">
        <f t="shared" si="13"/>
        <v>33487</v>
      </c>
      <c r="H130" s="110">
        <f t="shared" si="13"/>
        <v>33487</v>
      </c>
      <c r="I130" s="121">
        <f t="shared" si="10"/>
        <v>0</v>
      </c>
    </row>
    <row r="131" spans="1:9" ht="47.25">
      <c r="A131" s="59" t="s">
        <v>3</v>
      </c>
      <c r="B131" s="26"/>
      <c r="C131" s="52" t="s">
        <v>276</v>
      </c>
      <c r="D131" s="31">
        <v>347400</v>
      </c>
      <c r="E131" s="31">
        <v>347400</v>
      </c>
      <c r="F131" s="28">
        <f t="shared" si="9"/>
        <v>0</v>
      </c>
      <c r="G131" s="29">
        <f t="shared" si="13"/>
        <v>347.4</v>
      </c>
      <c r="H131" s="110">
        <f t="shared" si="13"/>
        <v>347.4</v>
      </c>
      <c r="I131" s="121">
        <f t="shared" si="10"/>
        <v>0</v>
      </c>
    </row>
    <row r="132" spans="1:9" ht="31.5">
      <c r="A132" s="51" t="s">
        <v>73</v>
      </c>
      <c r="B132" s="26"/>
      <c r="C132" s="52" t="s">
        <v>277</v>
      </c>
      <c r="D132" s="31">
        <v>35999000</v>
      </c>
      <c r="E132" s="31">
        <v>35999000</v>
      </c>
      <c r="F132" s="28">
        <f t="shared" si="9"/>
        <v>0</v>
      </c>
      <c r="G132" s="29">
        <f t="shared" si="13"/>
        <v>35999</v>
      </c>
      <c r="H132" s="110">
        <f t="shared" si="13"/>
        <v>35999</v>
      </c>
      <c r="I132" s="121">
        <f t="shared" si="10"/>
        <v>0</v>
      </c>
    </row>
    <row r="133" spans="1:9" ht="31.5">
      <c r="A133" s="51" t="s">
        <v>80</v>
      </c>
      <c r="B133" s="26"/>
      <c r="C133" s="52" t="s">
        <v>278</v>
      </c>
      <c r="D133" s="31">
        <v>7111000</v>
      </c>
      <c r="E133" s="31">
        <v>7111000</v>
      </c>
      <c r="F133" s="28">
        <f t="shared" si="9"/>
        <v>0</v>
      </c>
      <c r="G133" s="29">
        <f t="shared" si="13"/>
        <v>7111</v>
      </c>
      <c r="H133" s="110">
        <f t="shared" si="13"/>
        <v>7111</v>
      </c>
      <c r="I133" s="121">
        <f t="shared" si="10"/>
        <v>0</v>
      </c>
    </row>
    <row r="134" spans="1:9" ht="47.25">
      <c r="A134" s="51" t="s">
        <v>279</v>
      </c>
      <c r="B134" s="26"/>
      <c r="C134" s="52" t="s">
        <v>280</v>
      </c>
      <c r="D134" s="31">
        <v>96476700</v>
      </c>
      <c r="E134" s="31">
        <v>96476700</v>
      </c>
      <c r="F134" s="28">
        <f t="shared" si="9"/>
        <v>0</v>
      </c>
      <c r="G134" s="29">
        <f t="shared" si="13"/>
        <v>96476.7</v>
      </c>
      <c r="H134" s="110">
        <f t="shared" si="13"/>
        <v>96476.7</v>
      </c>
      <c r="I134" s="121">
        <f t="shared" si="10"/>
        <v>0</v>
      </c>
    </row>
    <row r="135" spans="1:9" ht="63">
      <c r="A135" s="53" t="s">
        <v>9</v>
      </c>
      <c r="B135" s="26"/>
      <c r="C135" s="52" t="s">
        <v>281</v>
      </c>
      <c r="D135" s="31">
        <v>1422200</v>
      </c>
      <c r="E135" s="31">
        <v>1422200</v>
      </c>
      <c r="F135" s="28">
        <f t="shared" si="9"/>
        <v>0</v>
      </c>
      <c r="G135" s="29">
        <f t="shared" si="13"/>
        <v>1422.2</v>
      </c>
      <c r="H135" s="110">
        <f t="shared" si="13"/>
        <v>1422.2</v>
      </c>
      <c r="I135" s="121">
        <f t="shared" si="10"/>
        <v>0</v>
      </c>
    </row>
    <row r="136" spans="1:9" ht="63">
      <c r="A136" s="53" t="s">
        <v>75</v>
      </c>
      <c r="B136" s="26"/>
      <c r="C136" s="52" t="s">
        <v>282</v>
      </c>
      <c r="D136" s="31">
        <v>3909900</v>
      </c>
      <c r="E136" s="31">
        <v>3909900</v>
      </c>
      <c r="F136" s="28">
        <f t="shared" si="9"/>
        <v>0</v>
      </c>
      <c r="G136" s="29">
        <f t="shared" si="13"/>
        <v>3909.9</v>
      </c>
      <c r="H136" s="110">
        <f t="shared" si="13"/>
        <v>3909.9</v>
      </c>
      <c r="I136" s="121">
        <f t="shared" si="10"/>
        <v>0</v>
      </c>
    </row>
    <row r="137" spans="1:9" ht="31.5">
      <c r="A137" s="39" t="s">
        <v>42</v>
      </c>
      <c r="B137" s="26"/>
      <c r="C137" s="52" t="s">
        <v>212</v>
      </c>
      <c r="D137" s="31">
        <v>24999.06</v>
      </c>
      <c r="E137" s="31">
        <v>24999.06</v>
      </c>
      <c r="F137" s="28">
        <f t="shared" si="9"/>
        <v>0</v>
      </c>
      <c r="G137" s="29">
        <f t="shared" si="13"/>
        <v>25</v>
      </c>
      <c r="H137" s="110">
        <f t="shared" si="13"/>
        <v>25</v>
      </c>
      <c r="I137" s="121">
        <f t="shared" si="10"/>
        <v>0</v>
      </c>
    </row>
    <row r="138" spans="1:9" ht="47.25">
      <c r="A138" s="51" t="s">
        <v>238</v>
      </c>
      <c r="B138" s="26"/>
      <c r="C138" s="52" t="s">
        <v>239</v>
      </c>
      <c r="D138" s="31">
        <f>26312.12+145482.01</f>
        <v>171794.13</v>
      </c>
      <c r="E138" s="31">
        <v>171794.13</v>
      </c>
      <c r="F138" s="28">
        <f t="shared" si="9"/>
        <v>0</v>
      </c>
      <c r="G138" s="29">
        <f t="shared" si="13"/>
        <v>171.8</v>
      </c>
      <c r="H138" s="110">
        <f t="shared" si="13"/>
        <v>171.8</v>
      </c>
      <c r="I138" s="121">
        <f t="shared" si="10"/>
        <v>0</v>
      </c>
    </row>
    <row r="139" spans="1:9" ht="31.5">
      <c r="A139" s="51" t="s">
        <v>98</v>
      </c>
      <c r="B139" s="26"/>
      <c r="C139" s="52" t="s">
        <v>213</v>
      </c>
      <c r="D139" s="31">
        <v>-539737.12</v>
      </c>
      <c r="E139" s="31">
        <v>-539737.12</v>
      </c>
      <c r="F139" s="28">
        <f t="shared" si="9"/>
        <v>0</v>
      </c>
      <c r="G139" s="29">
        <f t="shared" si="13"/>
        <v>-539.70000000000005</v>
      </c>
      <c r="H139" s="110">
        <f t="shared" si="13"/>
        <v>-539.70000000000005</v>
      </c>
      <c r="I139" s="121">
        <f t="shared" si="10"/>
        <v>0</v>
      </c>
    </row>
    <row r="140" spans="1:9">
      <c r="A140" s="30" t="s">
        <v>283</v>
      </c>
      <c r="B140" s="26" t="s">
        <v>284</v>
      </c>
      <c r="C140" s="26"/>
      <c r="D140" s="31">
        <f>SUM(D141:D155)</f>
        <v>8294363809.2399998</v>
      </c>
      <c r="E140" s="31">
        <f>SUM(E141:E155)</f>
        <v>8301675699.8400002</v>
      </c>
      <c r="F140" s="28">
        <f t="shared" si="9"/>
        <v>-7311890.5999999996</v>
      </c>
      <c r="G140" s="32">
        <f>SUM(G141:G155)</f>
        <v>8294363.7999999998</v>
      </c>
      <c r="H140" s="124">
        <f>SUM(H141:H155)</f>
        <v>8301675.5999999996</v>
      </c>
      <c r="I140" s="121">
        <f t="shared" si="10"/>
        <v>-7311.8</v>
      </c>
    </row>
    <row r="141" spans="1:9" ht="31.5">
      <c r="A141" s="60" t="s">
        <v>244</v>
      </c>
      <c r="B141" s="26"/>
      <c r="C141" s="61" t="s">
        <v>245</v>
      </c>
      <c r="D141" s="31">
        <v>2104000</v>
      </c>
      <c r="E141" s="31">
        <v>2103123.7400000002</v>
      </c>
      <c r="F141" s="28">
        <f t="shared" ref="F141:F217" si="14">D141-E141</f>
        <v>876.26</v>
      </c>
      <c r="G141" s="29">
        <f t="shared" ref="G141:H155" si="15">D141/1000</f>
        <v>2104</v>
      </c>
      <c r="H141" s="110">
        <f t="shared" si="15"/>
        <v>2103.1</v>
      </c>
      <c r="I141" s="121">
        <f t="shared" ref="I141:I204" si="16">G141-H141</f>
        <v>0.9</v>
      </c>
    </row>
    <row r="142" spans="1:9">
      <c r="A142" s="53" t="s">
        <v>50</v>
      </c>
      <c r="B142" s="26"/>
      <c r="C142" s="61" t="s">
        <v>285</v>
      </c>
      <c r="D142" s="31">
        <v>0</v>
      </c>
      <c r="E142" s="31">
        <v>7064740.3399999999</v>
      </c>
      <c r="F142" s="28">
        <f t="shared" si="14"/>
        <v>-7064740.3399999999</v>
      </c>
      <c r="G142" s="29">
        <f t="shared" si="15"/>
        <v>0</v>
      </c>
      <c r="H142" s="110">
        <f t="shared" si="15"/>
        <v>7064.7</v>
      </c>
      <c r="I142" s="121">
        <f t="shared" si="16"/>
        <v>-7064.7</v>
      </c>
    </row>
    <row r="143" spans="1:9" ht="31.5">
      <c r="A143" s="58" t="s">
        <v>76</v>
      </c>
      <c r="B143" s="26"/>
      <c r="C143" s="61" t="s">
        <v>286</v>
      </c>
      <c r="D143" s="31">
        <v>0</v>
      </c>
      <c r="E143" s="31">
        <v>10000</v>
      </c>
      <c r="F143" s="28">
        <f t="shared" si="14"/>
        <v>-10000</v>
      </c>
      <c r="G143" s="29">
        <f t="shared" si="15"/>
        <v>0</v>
      </c>
      <c r="H143" s="110">
        <f t="shared" si="15"/>
        <v>10</v>
      </c>
      <c r="I143" s="121">
        <f t="shared" si="16"/>
        <v>-10</v>
      </c>
    </row>
    <row r="144" spans="1:9" ht="47.25">
      <c r="A144" s="60" t="s">
        <v>28</v>
      </c>
      <c r="B144" s="26"/>
      <c r="C144" s="61" t="s">
        <v>287</v>
      </c>
      <c r="D144" s="31">
        <v>0</v>
      </c>
      <c r="E144" s="31">
        <v>0</v>
      </c>
      <c r="F144" s="28">
        <f t="shared" si="14"/>
        <v>0</v>
      </c>
      <c r="G144" s="29">
        <f t="shared" si="15"/>
        <v>0</v>
      </c>
      <c r="H144" s="110">
        <f t="shared" si="15"/>
        <v>0</v>
      </c>
      <c r="I144" s="121">
        <f t="shared" si="16"/>
        <v>0</v>
      </c>
    </row>
    <row r="145" spans="1:9" ht="47.25">
      <c r="A145" s="60" t="s">
        <v>43</v>
      </c>
      <c r="B145" s="26"/>
      <c r="C145" s="61" t="s">
        <v>151</v>
      </c>
      <c r="D145" s="31">
        <v>0</v>
      </c>
      <c r="E145" s="31">
        <v>90000</v>
      </c>
      <c r="F145" s="28">
        <f t="shared" si="14"/>
        <v>-90000</v>
      </c>
      <c r="G145" s="29">
        <f t="shared" si="15"/>
        <v>0</v>
      </c>
      <c r="H145" s="110">
        <f t="shared" si="15"/>
        <v>90</v>
      </c>
      <c r="I145" s="121">
        <f t="shared" si="16"/>
        <v>-90</v>
      </c>
    </row>
    <row r="146" spans="1:9" ht="31.5">
      <c r="A146" s="60" t="s">
        <v>83</v>
      </c>
      <c r="B146" s="26"/>
      <c r="C146" s="61" t="s">
        <v>194</v>
      </c>
      <c r="D146" s="31">
        <v>68000</v>
      </c>
      <c r="E146" s="31">
        <v>68707.460000000006</v>
      </c>
      <c r="F146" s="28">
        <f t="shared" si="14"/>
        <v>-707.46</v>
      </c>
      <c r="G146" s="29">
        <f t="shared" si="15"/>
        <v>68</v>
      </c>
      <c r="H146" s="110">
        <f t="shared" si="15"/>
        <v>68.7</v>
      </c>
      <c r="I146" s="121">
        <f t="shared" si="16"/>
        <v>-0.7</v>
      </c>
    </row>
    <row r="147" spans="1:9">
      <c r="A147" s="60" t="s">
        <v>13</v>
      </c>
      <c r="B147" s="26"/>
      <c r="C147" s="61" t="s">
        <v>288</v>
      </c>
      <c r="D147" s="31">
        <v>0</v>
      </c>
      <c r="E147" s="31">
        <v>214252.46</v>
      </c>
      <c r="F147" s="28">
        <f t="shared" si="14"/>
        <v>-214252.46</v>
      </c>
      <c r="G147" s="29">
        <f t="shared" si="15"/>
        <v>0</v>
      </c>
      <c r="H147" s="110">
        <f t="shared" si="15"/>
        <v>214.3</v>
      </c>
      <c r="I147" s="121">
        <f t="shared" si="16"/>
        <v>-214.3</v>
      </c>
    </row>
    <row r="148" spans="1:9">
      <c r="A148" s="60" t="s">
        <v>57</v>
      </c>
      <c r="B148" s="26"/>
      <c r="C148" s="61" t="s">
        <v>195</v>
      </c>
      <c r="D148" s="31">
        <v>1774000</v>
      </c>
      <c r="E148" s="31">
        <v>1707066.6</v>
      </c>
      <c r="F148" s="28">
        <f t="shared" si="14"/>
        <v>66933.399999999994</v>
      </c>
      <c r="G148" s="29">
        <f t="shared" si="15"/>
        <v>1774</v>
      </c>
      <c r="H148" s="110">
        <f>E148/1000-0.1</f>
        <v>1707</v>
      </c>
      <c r="I148" s="121">
        <f t="shared" si="16"/>
        <v>67</v>
      </c>
    </row>
    <row r="149" spans="1:9" ht="31.5">
      <c r="A149" s="60" t="s">
        <v>23</v>
      </c>
      <c r="B149" s="26"/>
      <c r="C149" s="61" t="s">
        <v>289</v>
      </c>
      <c r="D149" s="31">
        <v>7543221400</v>
      </c>
      <c r="E149" s="31">
        <v>7543221400</v>
      </c>
      <c r="F149" s="28">
        <f t="shared" si="14"/>
        <v>0</v>
      </c>
      <c r="G149" s="29">
        <f t="shared" si="15"/>
        <v>7543221.4000000004</v>
      </c>
      <c r="H149" s="110">
        <f t="shared" si="15"/>
        <v>7543221.4000000004</v>
      </c>
      <c r="I149" s="121">
        <f t="shared" si="16"/>
        <v>0</v>
      </c>
    </row>
    <row r="150" spans="1:9" ht="31.5">
      <c r="A150" s="60" t="s">
        <v>104</v>
      </c>
      <c r="B150" s="26"/>
      <c r="C150" s="61" t="s">
        <v>290</v>
      </c>
      <c r="D150" s="31">
        <v>681898800</v>
      </c>
      <c r="E150" s="31">
        <v>681898800</v>
      </c>
      <c r="F150" s="28">
        <f t="shared" si="14"/>
        <v>0</v>
      </c>
      <c r="G150" s="29">
        <f t="shared" si="15"/>
        <v>681898.8</v>
      </c>
      <c r="H150" s="110">
        <f t="shared" si="15"/>
        <v>681898.8</v>
      </c>
      <c r="I150" s="121">
        <f t="shared" si="16"/>
        <v>0</v>
      </c>
    </row>
    <row r="151" spans="1:9" ht="31.5">
      <c r="A151" s="60" t="s">
        <v>16</v>
      </c>
      <c r="B151" s="26"/>
      <c r="C151" s="61" t="s">
        <v>291</v>
      </c>
      <c r="D151" s="31">
        <v>5563500</v>
      </c>
      <c r="E151" s="31">
        <v>5563500</v>
      </c>
      <c r="F151" s="28">
        <f t="shared" si="14"/>
        <v>0</v>
      </c>
      <c r="G151" s="29">
        <f t="shared" si="15"/>
        <v>5563.5</v>
      </c>
      <c r="H151" s="110">
        <f t="shared" si="15"/>
        <v>5563.5</v>
      </c>
      <c r="I151" s="121">
        <f t="shared" si="16"/>
        <v>0</v>
      </c>
    </row>
    <row r="152" spans="1:9">
      <c r="A152" s="60" t="s">
        <v>292</v>
      </c>
      <c r="B152" s="26"/>
      <c r="C152" s="61" t="s">
        <v>293</v>
      </c>
      <c r="D152" s="31">
        <v>42668400</v>
      </c>
      <c r="E152" s="31">
        <v>42668400</v>
      </c>
      <c r="F152" s="28">
        <f t="shared" si="14"/>
        <v>0</v>
      </c>
      <c r="G152" s="29">
        <f t="shared" si="15"/>
        <v>42668.4</v>
      </c>
      <c r="H152" s="110">
        <f t="shared" si="15"/>
        <v>42668.4</v>
      </c>
      <c r="I152" s="121">
        <f t="shared" si="16"/>
        <v>0</v>
      </c>
    </row>
    <row r="153" spans="1:9" ht="31.5">
      <c r="A153" s="54" t="s">
        <v>97</v>
      </c>
      <c r="B153" s="26"/>
      <c r="C153" s="61" t="s">
        <v>223</v>
      </c>
      <c r="D153" s="31">
        <v>15958508</v>
      </c>
      <c r="E153" s="31">
        <v>15958508</v>
      </c>
      <c r="F153" s="28">
        <f t="shared" si="14"/>
        <v>0</v>
      </c>
      <c r="G153" s="29">
        <f t="shared" si="15"/>
        <v>15958.5</v>
      </c>
      <c r="H153" s="110">
        <f t="shared" si="15"/>
        <v>15958.5</v>
      </c>
      <c r="I153" s="121">
        <f t="shared" si="16"/>
        <v>0</v>
      </c>
    </row>
    <row r="154" spans="1:9" ht="47.25">
      <c r="A154" s="60" t="s">
        <v>238</v>
      </c>
      <c r="B154" s="26"/>
      <c r="C154" s="61" t="s">
        <v>239</v>
      </c>
      <c r="D154" s="31">
        <v>1111582.6200000001</v>
      </c>
      <c r="E154" s="31">
        <v>1111582.6200000001</v>
      </c>
      <c r="F154" s="28">
        <f t="shared" si="14"/>
        <v>0</v>
      </c>
      <c r="G154" s="29">
        <f t="shared" si="15"/>
        <v>1111.5999999999999</v>
      </c>
      <c r="H154" s="110">
        <f t="shared" si="15"/>
        <v>1111.5999999999999</v>
      </c>
      <c r="I154" s="121">
        <f t="shared" si="16"/>
        <v>0</v>
      </c>
    </row>
    <row r="155" spans="1:9" ht="31.5">
      <c r="A155" s="60" t="s">
        <v>98</v>
      </c>
      <c r="B155" s="26"/>
      <c r="C155" s="61" t="s">
        <v>213</v>
      </c>
      <c r="D155" s="31">
        <v>-4381.38</v>
      </c>
      <c r="E155" s="31">
        <v>-4381.38</v>
      </c>
      <c r="F155" s="28">
        <f t="shared" si="14"/>
        <v>0</v>
      </c>
      <c r="G155" s="29">
        <f t="shared" si="15"/>
        <v>-4.4000000000000004</v>
      </c>
      <c r="H155" s="110">
        <f t="shared" si="15"/>
        <v>-4.4000000000000004</v>
      </c>
      <c r="I155" s="121">
        <f t="shared" si="16"/>
        <v>0</v>
      </c>
    </row>
    <row r="156" spans="1:9">
      <c r="A156" s="30" t="s">
        <v>294</v>
      </c>
      <c r="B156" s="26" t="s">
        <v>295</v>
      </c>
      <c r="C156" s="26"/>
      <c r="D156" s="31">
        <f>SUM(D157:D172)</f>
        <v>1796579121.1199999</v>
      </c>
      <c r="E156" s="31">
        <f>SUM(E157:E172)</f>
        <v>1784691887.04</v>
      </c>
      <c r="F156" s="28">
        <f t="shared" si="14"/>
        <v>11887234.08</v>
      </c>
      <c r="G156" s="32">
        <f>SUM(G157:G172)</f>
        <v>1796579.1</v>
      </c>
      <c r="H156" s="124">
        <f>SUM(H157:H172)</f>
        <v>1784692</v>
      </c>
      <c r="I156" s="121">
        <f t="shared" si="16"/>
        <v>11887.1</v>
      </c>
    </row>
    <row r="157" spans="1:9" ht="63">
      <c r="A157" s="62" t="s">
        <v>296</v>
      </c>
      <c r="B157" s="26"/>
      <c r="C157" s="63" t="s">
        <v>297</v>
      </c>
      <c r="D157" s="31">
        <v>153000</v>
      </c>
      <c r="E157" s="31">
        <v>152000</v>
      </c>
      <c r="F157" s="28">
        <f t="shared" si="14"/>
        <v>1000</v>
      </c>
      <c r="G157" s="29">
        <f t="shared" ref="G157:H172" si="17">D157/1000</f>
        <v>153</v>
      </c>
      <c r="H157" s="110">
        <f t="shared" si="17"/>
        <v>152</v>
      </c>
      <c r="I157" s="121">
        <f t="shared" si="16"/>
        <v>1</v>
      </c>
    </row>
    <row r="158" spans="1:9">
      <c r="A158" s="53" t="s">
        <v>50</v>
      </c>
      <c r="B158" s="26"/>
      <c r="C158" s="61" t="s">
        <v>285</v>
      </c>
      <c r="D158" s="31">
        <v>0</v>
      </c>
      <c r="E158" s="31">
        <v>1126286.74</v>
      </c>
      <c r="F158" s="28">
        <f t="shared" si="14"/>
        <v>-1126286.74</v>
      </c>
      <c r="G158" s="29">
        <f t="shared" si="17"/>
        <v>0</v>
      </c>
      <c r="H158" s="110">
        <f t="shared" si="17"/>
        <v>1126.3</v>
      </c>
      <c r="I158" s="121">
        <f t="shared" si="16"/>
        <v>-1126.3</v>
      </c>
    </row>
    <row r="159" spans="1:9" ht="63">
      <c r="A159" s="53" t="s">
        <v>108</v>
      </c>
      <c r="B159" s="26"/>
      <c r="C159" s="61" t="s">
        <v>298</v>
      </c>
      <c r="D159" s="31">
        <v>0</v>
      </c>
      <c r="E159" s="31">
        <v>205658.39</v>
      </c>
      <c r="F159" s="28">
        <f t="shared" si="14"/>
        <v>-205658.39</v>
      </c>
      <c r="G159" s="29">
        <f t="shared" si="17"/>
        <v>0</v>
      </c>
      <c r="H159" s="110">
        <f t="shared" si="17"/>
        <v>205.7</v>
      </c>
      <c r="I159" s="121">
        <f t="shared" si="16"/>
        <v>-205.7</v>
      </c>
    </row>
    <row r="160" spans="1:9" ht="63">
      <c r="A160" s="58" t="s">
        <v>91</v>
      </c>
      <c r="B160" s="26"/>
      <c r="C160" s="61" t="s">
        <v>299</v>
      </c>
      <c r="D160" s="31">
        <v>0</v>
      </c>
      <c r="E160" s="31">
        <v>44951.519999999997</v>
      </c>
      <c r="F160" s="28">
        <f t="shared" si="14"/>
        <v>-44951.519999999997</v>
      </c>
      <c r="G160" s="29">
        <f t="shared" si="17"/>
        <v>0</v>
      </c>
      <c r="H160" s="110">
        <f t="shared" si="17"/>
        <v>45</v>
      </c>
      <c r="I160" s="121">
        <f t="shared" si="16"/>
        <v>-45</v>
      </c>
    </row>
    <row r="161" spans="1:9" ht="31.5">
      <c r="A161" s="62" t="s">
        <v>83</v>
      </c>
      <c r="B161" s="26"/>
      <c r="C161" s="63" t="s">
        <v>194</v>
      </c>
      <c r="D161" s="31">
        <v>172000</v>
      </c>
      <c r="E161" s="31">
        <v>175256.35</v>
      </c>
      <c r="F161" s="28">
        <f t="shared" si="14"/>
        <v>-3256.35</v>
      </c>
      <c r="G161" s="29">
        <f t="shared" si="17"/>
        <v>172</v>
      </c>
      <c r="H161" s="110">
        <f t="shared" si="17"/>
        <v>175.3</v>
      </c>
      <c r="I161" s="121">
        <f t="shared" si="16"/>
        <v>-3.3</v>
      </c>
    </row>
    <row r="162" spans="1:9">
      <c r="A162" s="62" t="s">
        <v>57</v>
      </c>
      <c r="B162" s="26"/>
      <c r="C162" s="63" t="s">
        <v>195</v>
      </c>
      <c r="D162" s="31">
        <v>0</v>
      </c>
      <c r="E162" s="31">
        <v>55311.03</v>
      </c>
      <c r="F162" s="28">
        <f t="shared" si="14"/>
        <v>-55311.03</v>
      </c>
      <c r="G162" s="29">
        <f t="shared" si="17"/>
        <v>0</v>
      </c>
      <c r="H162" s="110">
        <f t="shared" si="17"/>
        <v>55.3</v>
      </c>
      <c r="I162" s="121">
        <f t="shared" si="16"/>
        <v>-55.3</v>
      </c>
    </row>
    <row r="163" spans="1:9" ht="31.5">
      <c r="A163" s="57" t="s">
        <v>74</v>
      </c>
      <c r="B163" s="26"/>
      <c r="C163" s="63" t="s">
        <v>248</v>
      </c>
      <c r="D163" s="31">
        <v>77870000</v>
      </c>
      <c r="E163" s="31">
        <v>77870000</v>
      </c>
      <c r="F163" s="28">
        <f t="shared" si="14"/>
        <v>0</v>
      </c>
      <c r="G163" s="29">
        <f t="shared" si="17"/>
        <v>77870</v>
      </c>
      <c r="H163" s="110">
        <f t="shared" si="17"/>
        <v>77870</v>
      </c>
      <c r="I163" s="121">
        <f t="shared" si="16"/>
        <v>0</v>
      </c>
    </row>
    <row r="164" spans="1:9" ht="47.25">
      <c r="A164" s="62" t="s">
        <v>300</v>
      </c>
      <c r="B164" s="26"/>
      <c r="C164" s="63" t="s">
        <v>301</v>
      </c>
      <c r="D164" s="31">
        <v>66566900</v>
      </c>
      <c r="E164" s="31">
        <v>53253500</v>
      </c>
      <c r="F164" s="28">
        <f t="shared" si="14"/>
        <v>13313400</v>
      </c>
      <c r="G164" s="29">
        <f t="shared" si="17"/>
        <v>66566.899999999994</v>
      </c>
      <c r="H164" s="110">
        <f t="shared" si="17"/>
        <v>53253.5</v>
      </c>
      <c r="I164" s="121">
        <f t="shared" si="16"/>
        <v>13313.4</v>
      </c>
    </row>
    <row r="165" spans="1:9" ht="47.25">
      <c r="A165" s="53" t="s">
        <v>81</v>
      </c>
      <c r="B165" s="26"/>
      <c r="C165" s="63" t="s">
        <v>302</v>
      </c>
      <c r="D165" s="31">
        <v>18889410</v>
      </c>
      <c r="E165" s="31">
        <v>18889410</v>
      </c>
      <c r="F165" s="28">
        <f t="shared" si="14"/>
        <v>0</v>
      </c>
      <c r="G165" s="29">
        <f t="shared" si="17"/>
        <v>18889.400000000001</v>
      </c>
      <c r="H165" s="110">
        <f t="shared" si="17"/>
        <v>18889.400000000001</v>
      </c>
      <c r="I165" s="121">
        <f t="shared" si="16"/>
        <v>0</v>
      </c>
    </row>
    <row r="166" spans="1:9" ht="126">
      <c r="A166" s="39" t="s">
        <v>65</v>
      </c>
      <c r="B166" s="26"/>
      <c r="C166" s="63" t="s">
        <v>303</v>
      </c>
      <c r="D166" s="31">
        <v>1262537000</v>
      </c>
      <c r="E166" s="31">
        <v>1262537000</v>
      </c>
      <c r="F166" s="28">
        <f t="shared" si="14"/>
        <v>0</v>
      </c>
      <c r="G166" s="29">
        <f t="shared" si="17"/>
        <v>1262537</v>
      </c>
      <c r="H166" s="110">
        <f t="shared" si="17"/>
        <v>1262537</v>
      </c>
      <c r="I166" s="121">
        <f t="shared" si="16"/>
        <v>0</v>
      </c>
    </row>
    <row r="167" spans="1:9" ht="31.5">
      <c r="A167" s="54" t="s">
        <v>97</v>
      </c>
      <c r="B167" s="26"/>
      <c r="C167" s="63" t="s">
        <v>223</v>
      </c>
      <c r="D167" s="31">
        <v>276836700</v>
      </c>
      <c r="E167" s="31">
        <v>276836700</v>
      </c>
      <c r="F167" s="28">
        <f>D167-E167</f>
        <v>0</v>
      </c>
      <c r="G167" s="29">
        <f t="shared" si="17"/>
        <v>276836.7</v>
      </c>
      <c r="H167" s="110">
        <f t="shared" si="17"/>
        <v>276836.7</v>
      </c>
      <c r="I167" s="121">
        <f t="shared" si="16"/>
        <v>0</v>
      </c>
    </row>
    <row r="168" spans="1:9" ht="63">
      <c r="A168" s="39" t="s">
        <v>304</v>
      </c>
      <c r="B168" s="26"/>
      <c r="C168" s="63" t="s">
        <v>305</v>
      </c>
      <c r="D168" s="31">
        <v>15477106.550000001</v>
      </c>
      <c r="E168" s="31">
        <v>15477106.550000001</v>
      </c>
      <c r="F168" s="28">
        <f t="shared" si="14"/>
        <v>0</v>
      </c>
      <c r="G168" s="29">
        <f t="shared" si="17"/>
        <v>15477.1</v>
      </c>
      <c r="H168" s="110">
        <f t="shared" si="17"/>
        <v>15477.1</v>
      </c>
      <c r="I168" s="121">
        <f t="shared" si="16"/>
        <v>0</v>
      </c>
    </row>
    <row r="169" spans="1:9" ht="63">
      <c r="A169" s="64" t="s">
        <v>306</v>
      </c>
      <c r="B169" s="26"/>
      <c r="C169" s="63" t="s">
        <v>307</v>
      </c>
      <c r="D169" s="31">
        <v>74317000</v>
      </c>
      <c r="E169" s="31">
        <v>74308701.890000001</v>
      </c>
      <c r="F169" s="28">
        <f t="shared" si="14"/>
        <v>8298.11</v>
      </c>
      <c r="G169" s="29">
        <f t="shared" si="17"/>
        <v>74317</v>
      </c>
      <c r="H169" s="110">
        <f t="shared" si="17"/>
        <v>74308.7</v>
      </c>
      <c r="I169" s="121">
        <f t="shared" si="16"/>
        <v>8.3000000000000007</v>
      </c>
    </row>
    <row r="170" spans="1:9" ht="31.5">
      <c r="A170" s="62" t="s">
        <v>41</v>
      </c>
      <c r="B170" s="26"/>
      <c r="C170" s="63" t="s">
        <v>211</v>
      </c>
      <c r="D170" s="31">
        <v>3617464.71</v>
      </c>
      <c r="E170" s="31">
        <v>3617464.71</v>
      </c>
      <c r="F170" s="28">
        <f t="shared" si="14"/>
        <v>0</v>
      </c>
      <c r="G170" s="29">
        <f t="shared" si="17"/>
        <v>3617.5</v>
      </c>
      <c r="H170" s="110">
        <f t="shared" si="17"/>
        <v>3617.5</v>
      </c>
      <c r="I170" s="121">
        <f t="shared" si="16"/>
        <v>0</v>
      </c>
    </row>
    <row r="171" spans="1:9" ht="47.25">
      <c r="A171" s="62" t="s">
        <v>238</v>
      </c>
      <c r="B171" s="26"/>
      <c r="C171" s="63" t="s">
        <v>239</v>
      </c>
      <c r="D171" s="31">
        <v>3031215.53</v>
      </c>
      <c r="E171" s="31">
        <v>3031215.53</v>
      </c>
      <c r="F171" s="28">
        <f t="shared" si="14"/>
        <v>0</v>
      </c>
      <c r="G171" s="29">
        <f t="shared" si="17"/>
        <v>3031.2</v>
      </c>
      <c r="H171" s="110">
        <f t="shared" si="17"/>
        <v>3031.2</v>
      </c>
      <c r="I171" s="121">
        <f t="shared" si="16"/>
        <v>0</v>
      </c>
    </row>
    <row r="172" spans="1:9" ht="31.5">
      <c r="A172" s="62" t="s">
        <v>98</v>
      </c>
      <c r="B172" s="26"/>
      <c r="C172" s="63" t="s">
        <v>213</v>
      </c>
      <c r="D172" s="31">
        <v>-2888675.67</v>
      </c>
      <c r="E172" s="31">
        <v>-2888675.67</v>
      </c>
      <c r="F172" s="28">
        <f t="shared" si="14"/>
        <v>0</v>
      </c>
      <c r="G172" s="29">
        <f t="shared" si="17"/>
        <v>-2888.7</v>
      </c>
      <c r="H172" s="110">
        <f t="shared" si="17"/>
        <v>-2888.7</v>
      </c>
      <c r="I172" s="121">
        <f t="shared" si="16"/>
        <v>0</v>
      </c>
    </row>
    <row r="173" spans="1:9">
      <c r="A173" s="30" t="s">
        <v>308</v>
      </c>
      <c r="B173" s="26" t="s">
        <v>309</v>
      </c>
      <c r="C173" s="26"/>
      <c r="D173" s="31">
        <f>SUM(D174:D175)</f>
        <v>0</v>
      </c>
      <c r="E173" s="31">
        <f>SUM(E174:E175)</f>
        <v>20608.72</v>
      </c>
      <c r="F173" s="28">
        <f t="shared" si="14"/>
        <v>-20608.72</v>
      </c>
      <c r="G173" s="32">
        <f>SUM(G174:G175)</f>
        <v>0</v>
      </c>
      <c r="H173" s="124">
        <f>SUM(H174:H175)</f>
        <v>20.6</v>
      </c>
      <c r="I173" s="121">
        <f t="shared" si="16"/>
        <v>-20.6</v>
      </c>
    </row>
    <row r="174" spans="1:9">
      <c r="A174" s="60" t="s">
        <v>13</v>
      </c>
      <c r="B174" s="26"/>
      <c r="C174" s="36" t="s">
        <v>288</v>
      </c>
      <c r="D174" s="31">
        <v>0</v>
      </c>
      <c r="E174" s="31">
        <v>300</v>
      </c>
      <c r="F174" s="28">
        <f t="shared" si="14"/>
        <v>-300</v>
      </c>
      <c r="G174" s="29">
        <f t="shared" ref="G174:H175" si="18">D174/1000</f>
        <v>0</v>
      </c>
      <c r="H174" s="110">
        <f t="shared" si="18"/>
        <v>0.3</v>
      </c>
      <c r="I174" s="121">
        <f t="shared" si="16"/>
        <v>-0.3</v>
      </c>
    </row>
    <row r="175" spans="1:9">
      <c r="A175" s="35" t="s">
        <v>57</v>
      </c>
      <c r="B175" s="26"/>
      <c r="C175" s="36" t="s">
        <v>195</v>
      </c>
      <c r="D175" s="31">
        <v>0</v>
      </c>
      <c r="E175" s="31">
        <v>20308.72</v>
      </c>
      <c r="F175" s="28">
        <f t="shared" si="14"/>
        <v>-20308.72</v>
      </c>
      <c r="G175" s="29">
        <f t="shared" si="18"/>
        <v>0</v>
      </c>
      <c r="H175" s="110">
        <f t="shared" si="18"/>
        <v>20.3</v>
      </c>
      <c r="I175" s="121">
        <f t="shared" si="16"/>
        <v>-20.3</v>
      </c>
    </row>
    <row r="176" spans="1:9">
      <c r="A176" s="30" t="s">
        <v>310</v>
      </c>
      <c r="B176" s="26" t="s">
        <v>311</v>
      </c>
      <c r="C176" s="26"/>
      <c r="D176" s="31">
        <f>SUM(D177:D180)</f>
        <v>11912600</v>
      </c>
      <c r="E176" s="31">
        <f>SUM(E177:E180)</f>
        <v>11913468.380000001</v>
      </c>
      <c r="F176" s="28">
        <f t="shared" si="14"/>
        <v>-868.38</v>
      </c>
      <c r="G176" s="32">
        <f>SUM(G177:G180)</f>
        <v>11912.6</v>
      </c>
      <c r="H176" s="124">
        <f>SUM(H177:H180)</f>
        <v>11913.5</v>
      </c>
      <c r="I176" s="121">
        <f t="shared" si="16"/>
        <v>-0.9</v>
      </c>
    </row>
    <row r="177" spans="1:9" ht="63">
      <c r="A177" s="65" t="s">
        <v>106</v>
      </c>
      <c r="B177" s="26"/>
      <c r="C177" s="66" t="s">
        <v>226</v>
      </c>
      <c r="D177" s="31">
        <v>12000</v>
      </c>
      <c r="E177" s="31">
        <v>0</v>
      </c>
      <c r="F177" s="28">
        <f t="shared" si="14"/>
        <v>12000</v>
      </c>
      <c r="G177" s="29">
        <f t="shared" ref="G177:H180" si="19">D177/1000</f>
        <v>12</v>
      </c>
      <c r="H177" s="110">
        <f t="shared" si="19"/>
        <v>0</v>
      </c>
      <c r="I177" s="121">
        <f t="shared" si="16"/>
        <v>12</v>
      </c>
    </row>
    <row r="178" spans="1:9">
      <c r="A178" s="65" t="s">
        <v>57</v>
      </c>
      <c r="B178" s="26"/>
      <c r="C178" s="66" t="s">
        <v>195</v>
      </c>
      <c r="D178" s="31">
        <v>0</v>
      </c>
      <c r="E178" s="31">
        <v>12868.38</v>
      </c>
      <c r="F178" s="28">
        <f t="shared" si="14"/>
        <v>-12868.38</v>
      </c>
      <c r="G178" s="29">
        <f t="shared" si="19"/>
        <v>0</v>
      </c>
      <c r="H178" s="110">
        <f t="shared" si="19"/>
        <v>12.9</v>
      </c>
      <c r="I178" s="121">
        <f t="shared" si="16"/>
        <v>-12.9</v>
      </c>
    </row>
    <row r="179" spans="1:9" ht="31.5">
      <c r="A179" s="65" t="s">
        <v>54</v>
      </c>
      <c r="B179" s="26"/>
      <c r="C179" s="67" t="s">
        <v>312</v>
      </c>
      <c r="D179" s="31">
        <v>5000000</v>
      </c>
      <c r="E179" s="31">
        <v>5000000</v>
      </c>
      <c r="F179" s="28">
        <f t="shared" si="14"/>
        <v>0</v>
      </c>
      <c r="G179" s="29">
        <f t="shared" si="19"/>
        <v>5000</v>
      </c>
      <c r="H179" s="110">
        <f t="shared" si="19"/>
        <v>5000</v>
      </c>
      <c r="I179" s="121">
        <f t="shared" si="16"/>
        <v>0</v>
      </c>
    </row>
    <row r="180" spans="1:9" ht="47.25">
      <c r="A180" s="53" t="s">
        <v>72</v>
      </c>
      <c r="B180" s="26"/>
      <c r="C180" s="67" t="s">
        <v>313</v>
      </c>
      <c r="D180" s="31">
        <v>6900600</v>
      </c>
      <c r="E180" s="31">
        <v>6900600</v>
      </c>
      <c r="F180" s="28">
        <f t="shared" si="14"/>
        <v>0</v>
      </c>
      <c r="G180" s="29">
        <f t="shared" si="19"/>
        <v>6900.6</v>
      </c>
      <c r="H180" s="110">
        <f t="shared" si="19"/>
        <v>6900.6</v>
      </c>
      <c r="I180" s="121">
        <f t="shared" si="16"/>
        <v>0</v>
      </c>
    </row>
    <row r="181" spans="1:9">
      <c r="A181" s="30" t="s">
        <v>314</v>
      </c>
      <c r="B181" s="26" t="s">
        <v>315</v>
      </c>
      <c r="C181" s="26"/>
      <c r="D181" s="31">
        <f>SUM(D182:D207)</f>
        <v>3946968005.4299998</v>
      </c>
      <c r="E181" s="31">
        <f>SUM(E182:E207)</f>
        <v>3890242686.3299999</v>
      </c>
      <c r="F181" s="28">
        <f t="shared" si="14"/>
        <v>56725319.100000001</v>
      </c>
      <c r="G181" s="32">
        <f>SUM(G182:G207)</f>
        <v>3946968</v>
      </c>
      <c r="H181" s="124">
        <f>SUM(H182:H207)</f>
        <v>3890242.7</v>
      </c>
      <c r="I181" s="121">
        <f t="shared" si="16"/>
        <v>56725.3</v>
      </c>
    </row>
    <row r="182" spans="1:9">
      <c r="A182" s="53" t="s">
        <v>50</v>
      </c>
      <c r="B182" s="26"/>
      <c r="C182" s="61" t="s">
        <v>285</v>
      </c>
      <c r="D182" s="31">
        <v>0</v>
      </c>
      <c r="E182" s="31">
        <v>56661.89</v>
      </c>
      <c r="F182" s="28">
        <f t="shared" si="14"/>
        <v>-56661.89</v>
      </c>
      <c r="G182" s="29">
        <f t="shared" ref="G182:H207" si="20">D182/1000</f>
        <v>0</v>
      </c>
      <c r="H182" s="110">
        <f t="shared" si="20"/>
        <v>56.7</v>
      </c>
      <c r="I182" s="121">
        <f t="shared" si="16"/>
        <v>-56.7</v>
      </c>
    </row>
    <row r="183" spans="1:9">
      <c r="A183" s="54" t="s">
        <v>57</v>
      </c>
      <c r="B183" s="26"/>
      <c r="C183" s="67" t="s">
        <v>195</v>
      </c>
      <c r="D183" s="31">
        <v>0</v>
      </c>
      <c r="E183" s="31">
        <v>120891.2</v>
      </c>
      <c r="F183" s="28">
        <f t="shared" si="14"/>
        <v>-120891.2</v>
      </c>
      <c r="G183" s="29">
        <f t="shared" si="20"/>
        <v>0</v>
      </c>
      <c r="H183" s="110">
        <f t="shared" si="20"/>
        <v>120.9</v>
      </c>
      <c r="I183" s="121">
        <f t="shared" si="16"/>
        <v>-120.9</v>
      </c>
    </row>
    <row r="184" spans="1:9">
      <c r="A184" s="54" t="s">
        <v>59</v>
      </c>
      <c r="B184" s="26"/>
      <c r="C184" s="67" t="s">
        <v>316</v>
      </c>
      <c r="D184" s="31">
        <v>35856700</v>
      </c>
      <c r="E184" s="31">
        <v>35856700</v>
      </c>
      <c r="F184" s="28">
        <f t="shared" si="14"/>
        <v>0</v>
      </c>
      <c r="G184" s="29">
        <f t="shared" si="20"/>
        <v>35856.699999999997</v>
      </c>
      <c r="H184" s="110">
        <f t="shared" si="20"/>
        <v>35856.699999999997</v>
      </c>
      <c r="I184" s="121">
        <f t="shared" si="16"/>
        <v>0</v>
      </c>
    </row>
    <row r="185" spans="1:9" ht="31.5">
      <c r="A185" s="53" t="s">
        <v>317</v>
      </c>
      <c r="B185" s="26"/>
      <c r="C185" s="67" t="s">
        <v>318</v>
      </c>
      <c r="D185" s="31">
        <v>9074000</v>
      </c>
      <c r="E185" s="31">
        <v>9074000</v>
      </c>
      <c r="F185" s="28">
        <f t="shared" si="14"/>
        <v>0</v>
      </c>
      <c r="G185" s="29">
        <f t="shared" si="20"/>
        <v>9074</v>
      </c>
      <c r="H185" s="110">
        <f t="shared" si="20"/>
        <v>9074</v>
      </c>
      <c r="I185" s="121">
        <f t="shared" si="16"/>
        <v>0</v>
      </c>
    </row>
    <row r="186" spans="1:9">
      <c r="A186" s="57" t="s">
        <v>319</v>
      </c>
      <c r="B186" s="26"/>
      <c r="C186" s="67" t="s">
        <v>217</v>
      </c>
      <c r="D186" s="31">
        <v>5325000</v>
      </c>
      <c r="E186" s="31">
        <v>5325000</v>
      </c>
      <c r="F186" s="28">
        <f t="shared" si="14"/>
        <v>0</v>
      </c>
      <c r="G186" s="29">
        <f t="shared" si="20"/>
        <v>5325</v>
      </c>
      <c r="H186" s="110">
        <f t="shared" si="20"/>
        <v>5325</v>
      </c>
      <c r="I186" s="121">
        <f t="shared" si="16"/>
        <v>0</v>
      </c>
    </row>
    <row r="187" spans="1:9" ht="63">
      <c r="A187" s="39" t="s">
        <v>112</v>
      </c>
      <c r="B187" s="26"/>
      <c r="C187" s="67" t="s">
        <v>320</v>
      </c>
      <c r="D187" s="31">
        <v>8526100</v>
      </c>
      <c r="E187" s="31">
        <v>8526100</v>
      </c>
      <c r="F187" s="28">
        <f t="shared" si="14"/>
        <v>0</v>
      </c>
      <c r="G187" s="29">
        <f t="shared" si="20"/>
        <v>8526.1</v>
      </c>
      <c r="H187" s="110">
        <f t="shared" si="20"/>
        <v>8526.1</v>
      </c>
      <c r="I187" s="121">
        <f t="shared" si="16"/>
        <v>0</v>
      </c>
    </row>
    <row r="188" spans="1:9" ht="31.5">
      <c r="A188" s="54" t="s">
        <v>58</v>
      </c>
      <c r="B188" s="26"/>
      <c r="C188" s="67" t="s">
        <v>321</v>
      </c>
      <c r="D188" s="31">
        <v>274822400</v>
      </c>
      <c r="E188" s="31">
        <v>223390703.74000001</v>
      </c>
      <c r="F188" s="28">
        <f t="shared" si="14"/>
        <v>51431696.259999998</v>
      </c>
      <c r="G188" s="29">
        <f t="shared" si="20"/>
        <v>274822.40000000002</v>
      </c>
      <c r="H188" s="110">
        <f t="shared" si="20"/>
        <v>223390.7</v>
      </c>
      <c r="I188" s="121">
        <f t="shared" si="16"/>
        <v>51431.7</v>
      </c>
    </row>
    <row r="189" spans="1:9" ht="47.25">
      <c r="A189" s="54" t="s">
        <v>40</v>
      </c>
      <c r="B189" s="26"/>
      <c r="C189" s="67" t="s">
        <v>322</v>
      </c>
      <c r="D189" s="31">
        <v>7993267</v>
      </c>
      <c r="E189" s="31">
        <v>7993267</v>
      </c>
      <c r="F189" s="28">
        <f t="shared" si="14"/>
        <v>0</v>
      </c>
      <c r="G189" s="29">
        <f t="shared" si="20"/>
        <v>7993.3</v>
      </c>
      <c r="H189" s="110">
        <f t="shared" si="20"/>
        <v>7993.3</v>
      </c>
      <c r="I189" s="121">
        <f t="shared" si="16"/>
        <v>0</v>
      </c>
    </row>
    <row r="190" spans="1:9" ht="47.25">
      <c r="A190" s="54" t="s">
        <v>103</v>
      </c>
      <c r="B190" s="26"/>
      <c r="C190" s="67" t="s">
        <v>323</v>
      </c>
      <c r="D190" s="31">
        <v>58000</v>
      </c>
      <c r="E190" s="31">
        <v>26586</v>
      </c>
      <c r="F190" s="28">
        <f t="shared" si="14"/>
        <v>31414</v>
      </c>
      <c r="G190" s="29">
        <f t="shared" si="20"/>
        <v>58</v>
      </c>
      <c r="H190" s="110">
        <f t="shared" si="20"/>
        <v>26.6</v>
      </c>
      <c r="I190" s="121">
        <f t="shared" si="16"/>
        <v>31.4</v>
      </c>
    </row>
    <row r="191" spans="1:9" ht="47.25">
      <c r="A191" s="54" t="s">
        <v>21</v>
      </c>
      <c r="B191" s="26"/>
      <c r="C191" s="67" t="s">
        <v>324</v>
      </c>
      <c r="D191" s="31">
        <v>237500</v>
      </c>
      <c r="E191" s="31">
        <v>0</v>
      </c>
      <c r="F191" s="28">
        <f t="shared" si="14"/>
        <v>237500</v>
      </c>
      <c r="G191" s="29">
        <f t="shared" si="20"/>
        <v>237.5</v>
      </c>
      <c r="H191" s="110">
        <f t="shared" si="20"/>
        <v>0</v>
      </c>
      <c r="I191" s="121">
        <f t="shared" si="16"/>
        <v>237.5</v>
      </c>
    </row>
    <row r="192" spans="1:9" ht="31.5">
      <c r="A192" s="54" t="s">
        <v>12</v>
      </c>
      <c r="B192" s="26"/>
      <c r="C192" s="67" t="s">
        <v>325</v>
      </c>
      <c r="D192" s="31">
        <v>7826100</v>
      </c>
      <c r="E192" s="31">
        <v>7422638.0700000003</v>
      </c>
      <c r="F192" s="28">
        <f t="shared" si="14"/>
        <v>403461.93</v>
      </c>
      <c r="G192" s="29">
        <f t="shared" si="20"/>
        <v>7826.1</v>
      </c>
      <c r="H192" s="110">
        <f t="shared" si="20"/>
        <v>7422.6</v>
      </c>
      <c r="I192" s="121">
        <f t="shared" si="16"/>
        <v>403.5</v>
      </c>
    </row>
    <row r="193" spans="1:9" ht="63">
      <c r="A193" s="54" t="s">
        <v>36</v>
      </c>
      <c r="B193" s="26"/>
      <c r="C193" s="67" t="s">
        <v>326</v>
      </c>
      <c r="D193" s="31">
        <v>12408600</v>
      </c>
      <c r="E193" s="31">
        <v>7630000</v>
      </c>
      <c r="F193" s="28">
        <f t="shared" si="14"/>
        <v>4778600</v>
      </c>
      <c r="G193" s="29">
        <f t="shared" si="20"/>
        <v>12408.6</v>
      </c>
      <c r="H193" s="110">
        <f t="shared" si="20"/>
        <v>7630</v>
      </c>
      <c r="I193" s="121">
        <f t="shared" si="16"/>
        <v>4778.6000000000004</v>
      </c>
    </row>
    <row r="194" spans="1:9" ht="63">
      <c r="A194" s="54" t="s">
        <v>327</v>
      </c>
      <c r="B194" s="26"/>
      <c r="C194" s="67" t="s">
        <v>328</v>
      </c>
      <c r="D194" s="31">
        <v>9946500</v>
      </c>
      <c r="E194" s="31">
        <v>9946500</v>
      </c>
      <c r="F194" s="28">
        <f t="shared" si="14"/>
        <v>0</v>
      </c>
      <c r="G194" s="29">
        <f t="shared" si="20"/>
        <v>9946.5</v>
      </c>
      <c r="H194" s="110">
        <f t="shared" si="20"/>
        <v>9946.5</v>
      </c>
      <c r="I194" s="121">
        <f t="shared" si="16"/>
        <v>0</v>
      </c>
    </row>
    <row r="195" spans="1:9" ht="63">
      <c r="A195" s="54" t="s">
        <v>329</v>
      </c>
      <c r="B195" s="26"/>
      <c r="C195" s="67" t="s">
        <v>330</v>
      </c>
      <c r="D195" s="31">
        <v>10187900</v>
      </c>
      <c r="E195" s="31">
        <v>10187900</v>
      </c>
      <c r="F195" s="28">
        <f t="shared" si="14"/>
        <v>0</v>
      </c>
      <c r="G195" s="29">
        <f t="shared" si="20"/>
        <v>10187.9</v>
      </c>
      <c r="H195" s="110">
        <f t="shared" si="20"/>
        <v>10187.9</v>
      </c>
      <c r="I195" s="121">
        <f t="shared" si="16"/>
        <v>0</v>
      </c>
    </row>
    <row r="196" spans="1:9" ht="63">
      <c r="A196" s="54" t="s">
        <v>331</v>
      </c>
      <c r="B196" s="26"/>
      <c r="C196" s="67" t="s">
        <v>332</v>
      </c>
      <c r="D196" s="31">
        <v>284791500</v>
      </c>
      <c r="E196" s="31">
        <v>284791500</v>
      </c>
      <c r="F196" s="28">
        <f t="shared" si="14"/>
        <v>0</v>
      </c>
      <c r="G196" s="29">
        <f t="shared" si="20"/>
        <v>284791.5</v>
      </c>
      <c r="H196" s="110">
        <f t="shared" si="20"/>
        <v>284791.5</v>
      </c>
      <c r="I196" s="121">
        <f t="shared" si="16"/>
        <v>0</v>
      </c>
    </row>
    <row r="197" spans="1:9" ht="63">
      <c r="A197" s="39" t="s">
        <v>55</v>
      </c>
      <c r="B197" s="26"/>
      <c r="C197" s="67" t="s">
        <v>333</v>
      </c>
      <c r="D197" s="31">
        <v>9370000</v>
      </c>
      <c r="E197" s="31">
        <v>9370000</v>
      </c>
      <c r="F197" s="28">
        <f t="shared" si="14"/>
        <v>0</v>
      </c>
      <c r="G197" s="29">
        <f t="shared" si="20"/>
        <v>9370</v>
      </c>
      <c r="H197" s="110">
        <f t="shared" si="20"/>
        <v>9370</v>
      </c>
      <c r="I197" s="121">
        <f t="shared" si="16"/>
        <v>0</v>
      </c>
    </row>
    <row r="198" spans="1:9" ht="63">
      <c r="A198" s="53" t="s">
        <v>67</v>
      </c>
      <c r="B198" s="26"/>
      <c r="C198" s="67" t="s">
        <v>334</v>
      </c>
      <c r="D198" s="31">
        <v>90000</v>
      </c>
      <c r="E198" s="31">
        <v>69800</v>
      </c>
      <c r="F198" s="28">
        <f t="shared" si="14"/>
        <v>20200</v>
      </c>
      <c r="G198" s="29">
        <f t="shared" si="20"/>
        <v>90</v>
      </c>
      <c r="H198" s="110">
        <f t="shared" si="20"/>
        <v>69.8</v>
      </c>
      <c r="I198" s="121">
        <f t="shared" si="16"/>
        <v>20.2</v>
      </c>
    </row>
    <row r="199" spans="1:9" ht="63">
      <c r="A199" s="53" t="s">
        <v>22</v>
      </c>
      <c r="B199" s="26"/>
      <c r="C199" s="67" t="s">
        <v>335</v>
      </c>
      <c r="D199" s="31">
        <v>268000</v>
      </c>
      <c r="E199" s="31">
        <v>268000</v>
      </c>
      <c r="F199" s="28">
        <f t="shared" si="14"/>
        <v>0</v>
      </c>
      <c r="G199" s="29">
        <f t="shared" si="20"/>
        <v>268</v>
      </c>
      <c r="H199" s="110">
        <f t="shared" si="20"/>
        <v>268</v>
      </c>
      <c r="I199" s="121">
        <f t="shared" si="16"/>
        <v>0</v>
      </c>
    </row>
    <row r="200" spans="1:9" ht="63">
      <c r="A200" s="53" t="s">
        <v>89</v>
      </c>
      <c r="B200" s="26"/>
      <c r="C200" s="67" t="s">
        <v>336</v>
      </c>
      <c r="D200" s="31">
        <v>1325666600</v>
      </c>
      <c r="E200" s="31">
        <v>1325666600</v>
      </c>
      <c r="F200" s="28">
        <f t="shared" si="14"/>
        <v>0</v>
      </c>
      <c r="G200" s="29">
        <f t="shared" si="20"/>
        <v>1325666.6000000001</v>
      </c>
      <c r="H200" s="110">
        <f t="shared" si="20"/>
        <v>1325666.6000000001</v>
      </c>
      <c r="I200" s="121">
        <f t="shared" si="16"/>
        <v>0</v>
      </c>
    </row>
    <row r="201" spans="1:9" ht="31.5">
      <c r="A201" s="54" t="s">
        <v>97</v>
      </c>
      <c r="B201" s="26"/>
      <c r="C201" s="67" t="s">
        <v>223</v>
      </c>
      <c r="D201" s="31">
        <v>1899706867</v>
      </c>
      <c r="E201" s="31">
        <v>1899706867</v>
      </c>
      <c r="F201" s="28">
        <f t="shared" si="14"/>
        <v>0</v>
      </c>
      <c r="G201" s="29">
        <f t="shared" si="20"/>
        <v>1899706.9</v>
      </c>
      <c r="H201" s="110">
        <f t="shared" si="20"/>
        <v>1899706.9</v>
      </c>
      <c r="I201" s="121">
        <f t="shared" si="16"/>
        <v>0</v>
      </c>
    </row>
    <row r="202" spans="1:9" ht="31.5">
      <c r="A202" s="53" t="s">
        <v>92</v>
      </c>
      <c r="B202" s="26"/>
      <c r="C202" s="67" t="s">
        <v>337</v>
      </c>
      <c r="D202" s="31">
        <v>17733804</v>
      </c>
      <c r="E202" s="31">
        <v>17733804</v>
      </c>
      <c r="F202" s="28">
        <f t="shared" si="14"/>
        <v>0</v>
      </c>
      <c r="G202" s="29">
        <f t="shared" si="20"/>
        <v>17733.8</v>
      </c>
      <c r="H202" s="110">
        <f t="shared" si="20"/>
        <v>17733.8</v>
      </c>
      <c r="I202" s="121">
        <f t="shared" si="16"/>
        <v>0</v>
      </c>
    </row>
    <row r="203" spans="1:9">
      <c r="A203" s="68" t="s">
        <v>1</v>
      </c>
      <c r="B203" s="26"/>
      <c r="C203" s="67" t="s">
        <v>338</v>
      </c>
      <c r="D203" s="31">
        <v>46676869</v>
      </c>
      <c r="E203" s="31">
        <v>46676869</v>
      </c>
      <c r="F203" s="28">
        <f t="shared" si="14"/>
        <v>0</v>
      </c>
      <c r="G203" s="29">
        <f t="shared" si="20"/>
        <v>46676.9</v>
      </c>
      <c r="H203" s="110">
        <f t="shared" si="20"/>
        <v>46676.9</v>
      </c>
      <c r="I203" s="121">
        <f t="shared" si="16"/>
        <v>0</v>
      </c>
    </row>
    <row r="204" spans="1:9" ht="31.5">
      <c r="A204" s="54" t="s">
        <v>41</v>
      </c>
      <c r="B204" s="26"/>
      <c r="C204" s="67" t="s">
        <v>211</v>
      </c>
      <c r="D204" s="31">
        <v>1706840.96</v>
      </c>
      <c r="E204" s="31">
        <v>1706840.96</v>
      </c>
      <c r="F204" s="28">
        <f t="shared" si="14"/>
        <v>0</v>
      </c>
      <c r="G204" s="29">
        <f t="shared" si="20"/>
        <v>1706.8</v>
      </c>
      <c r="H204" s="110">
        <f t="shared" si="20"/>
        <v>1706.8</v>
      </c>
      <c r="I204" s="121">
        <f t="shared" si="16"/>
        <v>0</v>
      </c>
    </row>
    <row r="205" spans="1:9" ht="31.5">
      <c r="A205" s="54" t="s">
        <v>26</v>
      </c>
      <c r="B205" s="26"/>
      <c r="C205" s="67" t="s">
        <v>235</v>
      </c>
      <c r="D205" s="31">
        <v>642196.21</v>
      </c>
      <c r="E205" s="31">
        <v>642196.21</v>
      </c>
      <c r="F205" s="28">
        <f t="shared" si="14"/>
        <v>0</v>
      </c>
      <c r="G205" s="29">
        <f t="shared" si="20"/>
        <v>642.20000000000005</v>
      </c>
      <c r="H205" s="110">
        <f t="shared" si="20"/>
        <v>642.20000000000005</v>
      </c>
      <c r="I205" s="121">
        <f t="shared" ref="I205:I268" si="21">G205-H205</f>
        <v>0</v>
      </c>
    </row>
    <row r="206" spans="1:9" ht="47.25">
      <c r="A206" s="54" t="s">
        <v>238</v>
      </c>
      <c r="B206" s="26"/>
      <c r="C206" s="67" t="s">
        <v>239</v>
      </c>
      <c r="D206" s="31">
        <v>12438.01</v>
      </c>
      <c r="E206" s="31">
        <v>12438.01</v>
      </c>
      <c r="F206" s="28">
        <f t="shared" si="14"/>
        <v>0</v>
      </c>
      <c r="G206" s="29">
        <f t="shared" si="20"/>
        <v>12.4</v>
      </c>
      <c r="H206" s="110">
        <f t="shared" si="20"/>
        <v>12.4</v>
      </c>
      <c r="I206" s="121">
        <f t="shared" si="21"/>
        <v>0</v>
      </c>
    </row>
    <row r="207" spans="1:9" ht="31.5">
      <c r="A207" s="54" t="s">
        <v>98</v>
      </c>
      <c r="B207" s="26"/>
      <c r="C207" s="67" t="s">
        <v>213</v>
      </c>
      <c r="D207" s="31">
        <v>-21959176.75</v>
      </c>
      <c r="E207" s="31">
        <v>-21959176.75</v>
      </c>
      <c r="F207" s="28">
        <f t="shared" si="14"/>
        <v>0</v>
      </c>
      <c r="G207" s="29">
        <f t="shared" si="20"/>
        <v>-21959.200000000001</v>
      </c>
      <c r="H207" s="110">
        <f t="shared" si="20"/>
        <v>-21959.200000000001</v>
      </c>
      <c r="I207" s="121">
        <f t="shared" si="21"/>
        <v>0</v>
      </c>
    </row>
    <row r="208" spans="1:9">
      <c r="A208" s="30" t="s">
        <v>339</v>
      </c>
      <c r="B208" s="26" t="s">
        <v>340</v>
      </c>
      <c r="C208" s="26"/>
      <c r="D208" s="31">
        <f>SUM(D209:D212)</f>
        <v>125978.31</v>
      </c>
      <c r="E208" s="31">
        <f>SUM(E209:E212)</f>
        <v>52751.61</v>
      </c>
      <c r="F208" s="28">
        <f t="shared" si="14"/>
        <v>73226.7</v>
      </c>
      <c r="G208" s="32">
        <f>SUM(G209:G212)</f>
        <v>126</v>
      </c>
      <c r="H208" s="124">
        <f>SUM(H209:H212)</f>
        <v>52.8</v>
      </c>
      <c r="I208" s="121">
        <f t="shared" si="21"/>
        <v>73.2</v>
      </c>
    </row>
    <row r="209" spans="1:9" ht="31.5">
      <c r="A209" s="69" t="s">
        <v>70</v>
      </c>
      <c r="B209" s="26"/>
      <c r="C209" s="70" t="s">
        <v>341</v>
      </c>
      <c r="D209" s="31">
        <v>59000</v>
      </c>
      <c r="E209" s="31">
        <v>126603.3</v>
      </c>
      <c r="F209" s="28">
        <f t="shared" si="14"/>
        <v>-67603.3</v>
      </c>
      <c r="G209" s="29">
        <f t="shared" ref="G209:H212" si="22">D209/1000</f>
        <v>59</v>
      </c>
      <c r="H209" s="110">
        <f t="shared" si="22"/>
        <v>126.6</v>
      </c>
      <c r="I209" s="121">
        <f t="shared" si="21"/>
        <v>-67.599999999999994</v>
      </c>
    </row>
    <row r="210" spans="1:9">
      <c r="A210" s="69" t="s">
        <v>342</v>
      </c>
      <c r="B210" s="26"/>
      <c r="C210" s="70" t="s">
        <v>285</v>
      </c>
      <c r="D210" s="31">
        <v>41000</v>
      </c>
      <c r="E210" s="31">
        <v>0</v>
      </c>
      <c r="F210" s="28">
        <f t="shared" si="14"/>
        <v>41000</v>
      </c>
      <c r="G210" s="29">
        <f t="shared" si="22"/>
        <v>41</v>
      </c>
      <c r="H210" s="110">
        <f t="shared" si="22"/>
        <v>0</v>
      </c>
      <c r="I210" s="121">
        <f t="shared" si="21"/>
        <v>41</v>
      </c>
    </row>
    <row r="211" spans="1:9">
      <c r="A211" s="69" t="s">
        <v>13</v>
      </c>
      <c r="B211" s="26"/>
      <c r="C211" s="70" t="s">
        <v>288</v>
      </c>
      <c r="D211" s="31">
        <v>0</v>
      </c>
      <c r="E211" s="31">
        <v>-99830</v>
      </c>
      <c r="F211" s="28">
        <f t="shared" si="14"/>
        <v>99830</v>
      </c>
      <c r="G211" s="29">
        <f t="shared" si="22"/>
        <v>0</v>
      </c>
      <c r="H211" s="110">
        <f t="shared" si="22"/>
        <v>-99.8</v>
      </c>
      <c r="I211" s="121">
        <f t="shared" si="21"/>
        <v>99.8</v>
      </c>
    </row>
    <row r="212" spans="1:9" ht="47.25">
      <c r="A212" s="69" t="s">
        <v>238</v>
      </c>
      <c r="B212" s="26"/>
      <c r="C212" s="70" t="s">
        <v>239</v>
      </c>
      <c r="D212" s="31">
        <v>25978.31</v>
      </c>
      <c r="E212" s="31">
        <v>25978.31</v>
      </c>
      <c r="F212" s="28">
        <f t="shared" si="14"/>
        <v>0</v>
      </c>
      <c r="G212" s="29">
        <f t="shared" si="22"/>
        <v>26</v>
      </c>
      <c r="H212" s="110">
        <f t="shared" si="22"/>
        <v>26</v>
      </c>
      <c r="I212" s="121">
        <f t="shared" si="21"/>
        <v>0</v>
      </c>
    </row>
    <row r="213" spans="1:9">
      <c r="A213" s="30" t="s">
        <v>343</v>
      </c>
      <c r="B213" s="26" t="s">
        <v>344</v>
      </c>
      <c r="C213" s="26"/>
      <c r="D213" s="31">
        <f>SUM(D214:D223)</f>
        <v>15944000</v>
      </c>
      <c r="E213" s="31">
        <f>SUM(E214:E223)</f>
        <v>18935402.300000001</v>
      </c>
      <c r="F213" s="28">
        <f t="shared" si="14"/>
        <v>-2991402.3</v>
      </c>
      <c r="G213" s="32">
        <f>SUM(G214:G223)</f>
        <v>15944</v>
      </c>
      <c r="H213" s="124">
        <f>SUM(H214:H223)</f>
        <v>18935.400000000001</v>
      </c>
      <c r="I213" s="121">
        <f t="shared" si="21"/>
        <v>-2991.4</v>
      </c>
    </row>
    <row r="214" spans="1:9" ht="63">
      <c r="A214" s="71" t="s">
        <v>106</v>
      </c>
      <c r="B214" s="26"/>
      <c r="C214" s="72" t="s">
        <v>226</v>
      </c>
      <c r="D214" s="31">
        <v>4000</v>
      </c>
      <c r="E214" s="31">
        <v>7200</v>
      </c>
      <c r="F214" s="28">
        <f t="shared" si="14"/>
        <v>-3200</v>
      </c>
      <c r="G214" s="29">
        <f t="shared" ref="G214:H223" si="23">D214/1000</f>
        <v>4</v>
      </c>
      <c r="H214" s="110">
        <f t="shared" si="23"/>
        <v>7.2</v>
      </c>
      <c r="I214" s="121">
        <f t="shared" si="21"/>
        <v>-3.2</v>
      </c>
    </row>
    <row r="215" spans="1:9" ht="63">
      <c r="A215" s="71" t="s">
        <v>345</v>
      </c>
      <c r="B215" s="26"/>
      <c r="C215" s="72" t="s">
        <v>346</v>
      </c>
      <c r="D215" s="31">
        <v>6302000</v>
      </c>
      <c r="E215" s="31">
        <v>6270819.8899999997</v>
      </c>
      <c r="F215" s="28">
        <f t="shared" si="14"/>
        <v>31180.11</v>
      </c>
      <c r="G215" s="29">
        <f t="shared" si="23"/>
        <v>6302</v>
      </c>
      <c r="H215" s="110">
        <f t="shared" si="23"/>
        <v>6270.8</v>
      </c>
      <c r="I215" s="121">
        <f t="shared" si="21"/>
        <v>31.2</v>
      </c>
    </row>
    <row r="216" spans="1:9" ht="78.75">
      <c r="A216" s="71" t="s">
        <v>14</v>
      </c>
      <c r="B216" s="26"/>
      <c r="C216" s="72" t="s">
        <v>347</v>
      </c>
      <c r="D216" s="31">
        <v>4800000</v>
      </c>
      <c r="E216" s="31">
        <v>4775889.6900000004</v>
      </c>
      <c r="F216" s="28">
        <f t="shared" si="14"/>
        <v>24110.31</v>
      </c>
      <c r="G216" s="29">
        <f t="shared" si="23"/>
        <v>4800</v>
      </c>
      <c r="H216" s="110">
        <f t="shared" si="23"/>
        <v>4775.8999999999996</v>
      </c>
      <c r="I216" s="121">
        <f t="shared" si="21"/>
        <v>24.1</v>
      </c>
    </row>
    <row r="217" spans="1:9" ht="47.25">
      <c r="A217" s="71" t="s">
        <v>94</v>
      </c>
      <c r="B217" s="26"/>
      <c r="C217" s="72" t="s">
        <v>348</v>
      </c>
      <c r="D217" s="31">
        <v>320000</v>
      </c>
      <c r="E217" s="31">
        <v>758532</v>
      </c>
      <c r="F217" s="28">
        <f t="shared" si="14"/>
        <v>-438532</v>
      </c>
      <c r="G217" s="29">
        <f t="shared" si="23"/>
        <v>320</v>
      </c>
      <c r="H217" s="110">
        <f t="shared" si="23"/>
        <v>758.5</v>
      </c>
      <c r="I217" s="121">
        <f t="shared" si="21"/>
        <v>-438.5</v>
      </c>
    </row>
    <row r="218" spans="1:9" ht="63">
      <c r="A218" s="71" t="s">
        <v>349</v>
      </c>
      <c r="B218" s="26"/>
      <c r="C218" s="72" t="s">
        <v>350</v>
      </c>
      <c r="D218" s="31">
        <v>3538000</v>
      </c>
      <c r="E218" s="31">
        <v>5882828.7800000003</v>
      </c>
      <c r="F218" s="28">
        <f t="shared" ref="F218:F289" si="24">D218-E218</f>
        <v>-2344828.7799999998</v>
      </c>
      <c r="G218" s="29">
        <f t="shared" si="23"/>
        <v>3538</v>
      </c>
      <c r="H218" s="110">
        <f t="shared" si="23"/>
        <v>5882.8</v>
      </c>
      <c r="I218" s="121">
        <f t="shared" si="21"/>
        <v>-2344.8000000000002</v>
      </c>
    </row>
    <row r="219" spans="1:9" ht="78.75">
      <c r="A219" s="71" t="s">
        <v>351</v>
      </c>
      <c r="B219" s="26"/>
      <c r="C219" s="72" t="s">
        <v>352</v>
      </c>
      <c r="D219" s="31">
        <v>980000</v>
      </c>
      <c r="E219" s="31">
        <v>1055051.58</v>
      </c>
      <c r="F219" s="28">
        <f t="shared" si="24"/>
        <v>-75051.58</v>
      </c>
      <c r="G219" s="29">
        <f t="shared" si="23"/>
        <v>980</v>
      </c>
      <c r="H219" s="110">
        <f t="shared" si="23"/>
        <v>1055.0999999999999</v>
      </c>
      <c r="I219" s="121">
        <f t="shared" si="21"/>
        <v>-75.099999999999994</v>
      </c>
    </row>
    <row r="220" spans="1:9" ht="47.25">
      <c r="A220" s="39" t="s">
        <v>6</v>
      </c>
      <c r="B220" s="26"/>
      <c r="C220" s="72" t="s">
        <v>353</v>
      </c>
      <c r="D220" s="31">
        <v>0</v>
      </c>
      <c r="E220" s="31">
        <v>17582.27</v>
      </c>
      <c r="F220" s="28">
        <f t="shared" si="24"/>
        <v>-17582.27</v>
      </c>
      <c r="G220" s="29">
        <f t="shared" si="23"/>
        <v>0</v>
      </c>
      <c r="H220" s="110">
        <f t="shared" si="23"/>
        <v>17.600000000000001</v>
      </c>
      <c r="I220" s="121">
        <f t="shared" si="21"/>
        <v>-17.600000000000001</v>
      </c>
    </row>
    <row r="221" spans="1:9" ht="63">
      <c r="A221" s="39" t="s">
        <v>8</v>
      </c>
      <c r="B221" s="26"/>
      <c r="C221" s="72" t="s">
        <v>354</v>
      </c>
      <c r="D221" s="31">
        <v>0</v>
      </c>
      <c r="E221" s="31">
        <v>127685</v>
      </c>
      <c r="F221" s="28">
        <f t="shared" si="24"/>
        <v>-127685</v>
      </c>
      <c r="G221" s="29">
        <f t="shared" si="23"/>
        <v>0</v>
      </c>
      <c r="H221" s="110">
        <f t="shared" si="23"/>
        <v>127.7</v>
      </c>
      <c r="I221" s="121">
        <f t="shared" si="21"/>
        <v>-127.7</v>
      </c>
    </row>
    <row r="222" spans="1:9">
      <c r="A222" s="71" t="s">
        <v>13</v>
      </c>
      <c r="B222" s="26"/>
      <c r="C222" s="72" t="s">
        <v>288</v>
      </c>
      <c r="D222" s="31">
        <v>0</v>
      </c>
      <c r="E222" s="31">
        <v>-9289</v>
      </c>
      <c r="F222" s="28">
        <f t="shared" si="24"/>
        <v>9289</v>
      </c>
      <c r="G222" s="29">
        <f t="shared" si="23"/>
        <v>0</v>
      </c>
      <c r="H222" s="110">
        <f t="shared" si="23"/>
        <v>-9.3000000000000007</v>
      </c>
      <c r="I222" s="121">
        <f t="shared" si="21"/>
        <v>9.3000000000000007</v>
      </c>
    </row>
    <row r="223" spans="1:9">
      <c r="A223" s="54" t="s">
        <v>57</v>
      </c>
      <c r="B223" s="26"/>
      <c r="C223" s="67" t="s">
        <v>195</v>
      </c>
      <c r="D223" s="31">
        <v>0</v>
      </c>
      <c r="E223" s="31">
        <v>49102.09</v>
      </c>
      <c r="F223" s="28">
        <f t="shared" si="24"/>
        <v>-49102.09</v>
      </c>
      <c r="G223" s="29">
        <f t="shared" si="23"/>
        <v>0</v>
      </c>
      <c r="H223" s="110">
        <f t="shared" si="23"/>
        <v>49.1</v>
      </c>
      <c r="I223" s="121">
        <f t="shared" si="21"/>
        <v>-49.1</v>
      </c>
    </row>
    <row r="224" spans="1:9">
      <c r="A224" s="30" t="s">
        <v>355</v>
      </c>
      <c r="B224" s="26" t="s">
        <v>356</v>
      </c>
      <c r="C224" s="26"/>
      <c r="D224" s="31">
        <f>SUM(D225:D228)</f>
        <v>9762693</v>
      </c>
      <c r="E224" s="31">
        <f>SUM(E225:E228)</f>
        <v>9800382.5800000001</v>
      </c>
      <c r="F224" s="28">
        <f t="shared" si="24"/>
        <v>-37689.58</v>
      </c>
      <c r="G224" s="32">
        <f>SUM(G225:G228)</f>
        <v>9762.7000000000007</v>
      </c>
      <c r="H224" s="124">
        <f>SUM(H225:H228)</f>
        <v>9800.4</v>
      </c>
      <c r="I224" s="121">
        <f t="shared" si="21"/>
        <v>-37.700000000000003</v>
      </c>
    </row>
    <row r="225" spans="1:9" ht="31.5">
      <c r="A225" s="73" t="s">
        <v>66</v>
      </c>
      <c r="B225" s="26"/>
      <c r="C225" s="74" t="s">
        <v>357</v>
      </c>
      <c r="D225" s="31">
        <v>9000</v>
      </c>
      <c r="E225" s="31">
        <v>12000</v>
      </c>
      <c r="F225" s="28">
        <f t="shared" si="24"/>
        <v>-3000</v>
      </c>
      <c r="G225" s="29">
        <f t="shared" ref="G225:H228" si="25">D225/1000</f>
        <v>9</v>
      </c>
      <c r="H225" s="110">
        <f t="shared" si="25"/>
        <v>12</v>
      </c>
      <c r="I225" s="121">
        <f t="shared" si="21"/>
        <v>-3</v>
      </c>
    </row>
    <row r="226" spans="1:9">
      <c r="A226" s="54" t="s">
        <v>57</v>
      </c>
      <c r="B226" s="26"/>
      <c r="C226" s="74" t="s">
        <v>195</v>
      </c>
      <c r="D226" s="31">
        <v>0</v>
      </c>
      <c r="E226" s="31">
        <v>34689.58</v>
      </c>
      <c r="F226" s="28">
        <f t="shared" si="24"/>
        <v>-34689.58</v>
      </c>
      <c r="G226" s="29">
        <f t="shared" si="25"/>
        <v>0</v>
      </c>
      <c r="H226" s="110">
        <f t="shared" si="25"/>
        <v>34.700000000000003</v>
      </c>
      <c r="I226" s="121">
        <f t="shared" si="21"/>
        <v>-34.700000000000003</v>
      </c>
    </row>
    <row r="227" spans="1:9">
      <c r="A227" s="53" t="s">
        <v>319</v>
      </c>
      <c r="B227" s="26"/>
      <c r="C227" s="74" t="s">
        <v>217</v>
      </c>
      <c r="D227" s="31">
        <v>1340626</v>
      </c>
      <c r="E227" s="31">
        <v>1340626</v>
      </c>
      <c r="F227" s="28">
        <f t="shared" si="24"/>
        <v>0</v>
      </c>
      <c r="G227" s="29">
        <f t="shared" si="25"/>
        <v>1340.6</v>
      </c>
      <c r="H227" s="110">
        <f t="shared" si="25"/>
        <v>1340.6</v>
      </c>
      <c r="I227" s="121">
        <f t="shared" si="21"/>
        <v>0</v>
      </c>
    </row>
    <row r="228" spans="1:9" ht="47.25">
      <c r="A228" s="58" t="s">
        <v>101</v>
      </c>
      <c r="B228" s="26"/>
      <c r="C228" s="74" t="s">
        <v>358</v>
      </c>
      <c r="D228" s="31">
        <v>8413067</v>
      </c>
      <c r="E228" s="31">
        <v>8413067</v>
      </c>
      <c r="F228" s="28">
        <f t="shared" si="24"/>
        <v>0</v>
      </c>
      <c r="G228" s="29">
        <f t="shared" si="25"/>
        <v>8413.1</v>
      </c>
      <c r="H228" s="110">
        <f t="shared" si="25"/>
        <v>8413.1</v>
      </c>
      <c r="I228" s="121">
        <f t="shared" si="21"/>
        <v>0</v>
      </c>
    </row>
    <row r="229" spans="1:9">
      <c r="A229" s="30" t="s">
        <v>359</v>
      </c>
      <c r="B229" s="26" t="s">
        <v>360</v>
      </c>
      <c r="C229" s="26"/>
      <c r="D229" s="31">
        <f>SUM(D230:D231)</f>
        <v>300000</v>
      </c>
      <c r="E229" s="31">
        <f>SUM(E230:E231)</f>
        <v>207796.84</v>
      </c>
      <c r="F229" s="28">
        <f t="shared" si="24"/>
        <v>92203.16</v>
      </c>
      <c r="G229" s="32">
        <f>SUM(G230:G231)</f>
        <v>300</v>
      </c>
      <c r="H229" s="124">
        <f>SUM(H230:H231)</f>
        <v>207.8</v>
      </c>
      <c r="I229" s="121">
        <f t="shared" si="21"/>
        <v>92.2</v>
      </c>
    </row>
    <row r="230" spans="1:9" ht="47.25">
      <c r="A230" s="75" t="s">
        <v>28</v>
      </c>
      <c r="B230" s="26"/>
      <c r="C230" s="76" t="s">
        <v>287</v>
      </c>
      <c r="D230" s="31">
        <v>0</v>
      </c>
      <c r="E230" s="31">
        <v>-210800</v>
      </c>
      <c r="F230" s="28">
        <f t="shared" si="24"/>
        <v>210800</v>
      </c>
      <c r="G230" s="29">
        <f t="shared" ref="G230:H231" si="26">D230/1000</f>
        <v>0</v>
      </c>
      <c r="H230" s="110">
        <f t="shared" si="26"/>
        <v>-210.8</v>
      </c>
      <c r="I230" s="121">
        <f t="shared" si="21"/>
        <v>210.8</v>
      </c>
    </row>
    <row r="231" spans="1:9">
      <c r="A231" s="75" t="s">
        <v>57</v>
      </c>
      <c r="B231" s="26"/>
      <c r="C231" s="76" t="s">
        <v>195</v>
      </c>
      <c r="D231" s="31">
        <v>300000</v>
      </c>
      <c r="E231" s="31">
        <v>418596.84</v>
      </c>
      <c r="F231" s="28">
        <f t="shared" si="24"/>
        <v>-118596.84</v>
      </c>
      <c r="G231" s="29">
        <f t="shared" si="26"/>
        <v>300</v>
      </c>
      <c r="H231" s="110">
        <f t="shared" si="26"/>
        <v>418.6</v>
      </c>
      <c r="I231" s="121">
        <f t="shared" si="21"/>
        <v>-118.6</v>
      </c>
    </row>
    <row r="232" spans="1:9">
      <c r="A232" s="30" t="s">
        <v>361</v>
      </c>
      <c r="B232" s="26" t="s">
        <v>362</v>
      </c>
      <c r="C232" s="26"/>
      <c r="D232" s="31">
        <f>SUM(D233:D234)</f>
        <v>50000</v>
      </c>
      <c r="E232" s="31">
        <f>SUM(E233:E234)</f>
        <v>63480</v>
      </c>
      <c r="F232" s="28">
        <f t="shared" si="24"/>
        <v>-13480</v>
      </c>
      <c r="G232" s="32">
        <f>SUM(G233:G234)</f>
        <v>50</v>
      </c>
      <c r="H232" s="124">
        <f>SUM(H233:H234)</f>
        <v>63.5</v>
      </c>
      <c r="I232" s="121">
        <f t="shared" si="21"/>
        <v>-13.5</v>
      </c>
    </row>
    <row r="233" spans="1:9" ht="63">
      <c r="A233" s="35" t="s">
        <v>363</v>
      </c>
      <c r="B233" s="26"/>
      <c r="C233" s="36" t="s">
        <v>364</v>
      </c>
      <c r="D233" s="31">
        <v>50000</v>
      </c>
      <c r="E233" s="31">
        <v>63000</v>
      </c>
      <c r="F233" s="28">
        <f t="shared" si="24"/>
        <v>-13000</v>
      </c>
      <c r="G233" s="29">
        <f t="shared" ref="G233:H234" si="27">D233/1000</f>
        <v>50</v>
      </c>
      <c r="H233" s="110">
        <f t="shared" si="27"/>
        <v>63</v>
      </c>
      <c r="I233" s="121">
        <f t="shared" si="21"/>
        <v>-13</v>
      </c>
    </row>
    <row r="234" spans="1:9">
      <c r="A234" s="77" t="s">
        <v>13</v>
      </c>
      <c r="B234" s="26"/>
      <c r="C234" s="36" t="s">
        <v>288</v>
      </c>
      <c r="D234" s="31">
        <v>0</v>
      </c>
      <c r="E234" s="31">
        <v>480</v>
      </c>
      <c r="F234" s="28">
        <f t="shared" si="24"/>
        <v>-480</v>
      </c>
      <c r="G234" s="29">
        <f t="shared" si="27"/>
        <v>0</v>
      </c>
      <c r="H234" s="110">
        <f t="shared" si="27"/>
        <v>0.5</v>
      </c>
      <c r="I234" s="121">
        <f t="shared" si="21"/>
        <v>-0.5</v>
      </c>
    </row>
    <row r="235" spans="1:9">
      <c r="A235" s="30" t="s">
        <v>365</v>
      </c>
      <c r="B235" s="26" t="s">
        <v>366</v>
      </c>
      <c r="C235" s="26"/>
      <c r="D235" s="31">
        <f>D236+D237</f>
        <v>0</v>
      </c>
      <c r="E235" s="31">
        <f>E236+E237</f>
        <v>33691</v>
      </c>
      <c r="F235" s="28">
        <f t="shared" si="24"/>
        <v>-33691</v>
      </c>
      <c r="G235" s="32">
        <f>G236+G237</f>
        <v>0</v>
      </c>
      <c r="H235" s="124">
        <f>H236+H237</f>
        <v>33.700000000000003</v>
      </c>
      <c r="I235" s="121">
        <f t="shared" si="21"/>
        <v>-33.700000000000003</v>
      </c>
    </row>
    <row r="236" spans="1:9">
      <c r="A236" s="77" t="s">
        <v>13</v>
      </c>
      <c r="B236" s="26"/>
      <c r="C236" s="78" t="s">
        <v>288</v>
      </c>
      <c r="D236" s="31">
        <v>0</v>
      </c>
      <c r="E236" s="31">
        <v>4910</v>
      </c>
      <c r="F236" s="28">
        <f t="shared" si="24"/>
        <v>-4910</v>
      </c>
      <c r="G236" s="29">
        <f t="shared" ref="G236:H237" si="28">D236/1000</f>
        <v>0</v>
      </c>
      <c r="H236" s="110">
        <f t="shared" si="28"/>
        <v>4.9000000000000004</v>
      </c>
      <c r="I236" s="121">
        <f t="shared" si="21"/>
        <v>-4.9000000000000004</v>
      </c>
    </row>
    <row r="237" spans="1:9">
      <c r="A237" s="75" t="s">
        <v>57</v>
      </c>
      <c r="B237" s="26"/>
      <c r="C237" s="76" t="s">
        <v>195</v>
      </c>
      <c r="D237" s="31">
        <v>0</v>
      </c>
      <c r="E237" s="31">
        <v>28781</v>
      </c>
      <c r="F237" s="28">
        <f t="shared" si="24"/>
        <v>-28781</v>
      </c>
      <c r="G237" s="29">
        <f t="shared" si="28"/>
        <v>0</v>
      </c>
      <c r="H237" s="110">
        <f t="shared" si="28"/>
        <v>28.8</v>
      </c>
      <c r="I237" s="121">
        <f t="shared" si="21"/>
        <v>-28.8</v>
      </c>
    </row>
    <row r="238" spans="1:9">
      <c r="A238" s="30" t="s">
        <v>367</v>
      </c>
      <c r="B238" s="26" t="s">
        <v>368</v>
      </c>
      <c r="C238" s="26"/>
      <c r="D238" s="31">
        <f>SUM(D239:D239)</f>
        <v>1307400</v>
      </c>
      <c r="E238" s="31">
        <f>SUM(E239:E239)</f>
        <v>1409203.96</v>
      </c>
      <c r="F238" s="28">
        <f t="shared" si="24"/>
        <v>-101803.96</v>
      </c>
      <c r="G238" s="32">
        <f>SUM(G239:G239)</f>
        <v>1307.4000000000001</v>
      </c>
      <c r="H238" s="124">
        <f>SUM(H239:H239)</f>
        <v>1409.2</v>
      </c>
      <c r="I238" s="121">
        <f t="shared" si="21"/>
        <v>-101.8</v>
      </c>
    </row>
    <row r="239" spans="1:9">
      <c r="A239" s="79" t="s">
        <v>342</v>
      </c>
      <c r="B239" s="26"/>
      <c r="C239" s="80" t="s">
        <v>285</v>
      </c>
      <c r="D239" s="31">
        <v>1307400</v>
      </c>
      <c r="E239" s="31">
        <v>1409203.96</v>
      </c>
      <c r="F239" s="28">
        <f t="shared" si="24"/>
        <v>-101803.96</v>
      </c>
      <c r="G239" s="29">
        <f>D239/1000</f>
        <v>1307.4000000000001</v>
      </c>
      <c r="H239" s="110">
        <f>E239/1000</f>
        <v>1409.2</v>
      </c>
      <c r="I239" s="121">
        <f t="shared" si="21"/>
        <v>-101.8</v>
      </c>
    </row>
    <row r="240" spans="1:9">
      <c r="A240" s="30" t="s">
        <v>369</v>
      </c>
      <c r="B240" s="26" t="s">
        <v>370</v>
      </c>
      <c r="C240" s="26"/>
      <c r="D240" s="31">
        <f>SUM(D241:D245)</f>
        <v>9662840.2799999993</v>
      </c>
      <c r="E240" s="31">
        <f>SUM(E241:E245)</f>
        <v>9246795.3399999999</v>
      </c>
      <c r="F240" s="28">
        <f t="shared" si="24"/>
        <v>416044.94</v>
      </c>
      <c r="G240" s="32">
        <f>SUM(G241:G245)</f>
        <v>9662.7999999999993</v>
      </c>
      <c r="H240" s="124">
        <f>SUM(H241:H245)</f>
        <v>9246.7000000000007</v>
      </c>
      <c r="I240" s="121">
        <f t="shared" si="21"/>
        <v>416.1</v>
      </c>
    </row>
    <row r="241" spans="1:9" ht="31.5">
      <c r="A241" s="81" t="s">
        <v>70</v>
      </c>
      <c r="B241" s="26"/>
      <c r="C241" s="82" t="s">
        <v>341</v>
      </c>
      <c r="D241" s="31">
        <v>3681000</v>
      </c>
      <c r="E241" s="31">
        <v>2786000</v>
      </c>
      <c r="F241" s="28">
        <f t="shared" si="24"/>
        <v>895000</v>
      </c>
      <c r="G241" s="29">
        <f t="shared" ref="G241:H245" si="29">D241/1000</f>
        <v>3681</v>
      </c>
      <c r="H241" s="110">
        <f t="shared" si="29"/>
        <v>2786</v>
      </c>
      <c r="I241" s="121">
        <f t="shared" si="21"/>
        <v>895</v>
      </c>
    </row>
    <row r="242" spans="1:9">
      <c r="A242" s="81" t="s">
        <v>342</v>
      </c>
      <c r="B242" s="26"/>
      <c r="C242" s="82" t="s">
        <v>285</v>
      </c>
      <c r="D242" s="31">
        <v>1721600</v>
      </c>
      <c r="E242" s="31">
        <v>1635512.72</v>
      </c>
      <c r="F242" s="28">
        <f t="shared" si="24"/>
        <v>86087.28</v>
      </c>
      <c r="G242" s="29">
        <f t="shared" si="29"/>
        <v>1721.6</v>
      </c>
      <c r="H242" s="110">
        <f t="shared" si="29"/>
        <v>1635.5</v>
      </c>
      <c r="I242" s="121">
        <f t="shared" si="21"/>
        <v>86.1</v>
      </c>
    </row>
    <row r="243" spans="1:9">
      <c r="A243" s="81" t="s">
        <v>57</v>
      </c>
      <c r="B243" s="26"/>
      <c r="C243" s="82" t="s">
        <v>195</v>
      </c>
      <c r="D243" s="31">
        <v>0</v>
      </c>
      <c r="E243" s="31">
        <v>567548.93000000005</v>
      </c>
      <c r="F243" s="28">
        <f t="shared" si="24"/>
        <v>-567548.93000000005</v>
      </c>
      <c r="G243" s="29">
        <f t="shared" si="29"/>
        <v>0</v>
      </c>
      <c r="H243" s="110">
        <f t="shared" si="29"/>
        <v>567.5</v>
      </c>
      <c r="I243" s="121">
        <f t="shared" si="21"/>
        <v>-567.5</v>
      </c>
    </row>
    <row r="244" spans="1:9" ht="31.5">
      <c r="A244" s="81" t="s">
        <v>61</v>
      </c>
      <c r="B244" s="26"/>
      <c r="C244" s="82" t="s">
        <v>371</v>
      </c>
      <c r="D244" s="31">
        <v>1869929.19</v>
      </c>
      <c r="E244" s="31">
        <v>1867592.69</v>
      </c>
      <c r="F244" s="28">
        <f t="shared" si="24"/>
        <v>2336.5</v>
      </c>
      <c r="G244" s="29">
        <f t="shared" si="29"/>
        <v>1869.9</v>
      </c>
      <c r="H244" s="110">
        <f t="shared" si="29"/>
        <v>1867.6</v>
      </c>
      <c r="I244" s="121">
        <f t="shared" si="21"/>
        <v>2.2999999999999998</v>
      </c>
    </row>
    <row r="245" spans="1:9" ht="31.5">
      <c r="A245" s="81" t="s">
        <v>19</v>
      </c>
      <c r="B245" s="26"/>
      <c r="C245" s="82" t="s">
        <v>372</v>
      </c>
      <c r="D245" s="31">
        <v>2390311.09</v>
      </c>
      <c r="E245" s="31">
        <v>2390141</v>
      </c>
      <c r="F245" s="28">
        <f t="shared" si="24"/>
        <v>170.09</v>
      </c>
      <c r="G245" s="29">
        <f t="shared" si="29"/>
        <v>2390.3000000000002</v>
      </c>
      <c r="H245" s="110">
        <f t="shared" si="29"/>
        <v>2390.1</v>
      </c>
      <c r="I245" s="121">
        <f t="shared" si="21"/>
        <v>0.2</v>
      </c>
    </row>
    <row r="246" spans="1:9" ht="31.5">
      <c r="A246" s="30" t="s">
        <v>373</v>
      </c>
      <c r="B246" s="26" t="s">
        <v>374</v>
      </c>
      <c r="C246" s="26"/>
      <c r="D246" s="31">
        <f>SUM(D247:D263)</f>
        <v>455566798.51999998</v>
      </c>
      <c r="E246" s="31">
        <f>SUM(E247:E263)</f>
        <v>453427993.06999999</v>
      </c>
      <c r="F246" s="28">
        <f t="shared" si="24"/>
        <v>2138805.4500000002</v>
      </c>
      <c r="G246" s="32">
        <f>SUM(G247:G263)</f>
        <v>455566.8</v>
      </c>
      <c r="H246" s="124">
        <f>SUM(H247:H263)</f>
        <v>453427.9</v>
      </c>
      <c r="I246" s="121">
        <f t="shared" si="21"/>
        <v>2138.9</v>
      </c>
    </row>
    <row r="247" spans="1:9" ht="63">
      <c r="A247" s="83" t="s">
        <v>106</v>
      </c>
      <c r="B247" s="26"/>
      <c r="C247" s="84" t="s">
        <v>226</v>
      </c>
      <c r="D247" s="31">
        <v>45000</v>
      </c>
      <c r="E247" s="31">
        <v>80000</v>
      </c>
      <c r="F247" s="28">
        <f t="shared" si="24"/>
        <v>-35000</v>
      </c>
      <c r="G247" s="29">
        <f t="shared" ref="G247:H263" si="30">D247/1000</f>
        <v>45</v>
      </c>
      <c r="H247" s="110">
        <f t="shared" si="30"/>
        <v>80</v>
      </c>
      <c r="I247" s="121">
        <f t="shared" si="21"/>
        <v>-35</v>
      </c>
    </row>
    <row r="248" spans="1:9" ht="63">
      <c r="A248" s="83" t="s">
        <v>20</v>
      </c>
      <c r="B248" s="26"/>
      <c r="C248" s="84" t="s">
        <v>375</v>
      </c>
      <c r="D248" s="31">
        <v>60000</v>
      </c>
      <c r="E248" s="31">
        <v>124000</v>
      </c>
      <c r="F248" s="28">
        <f t="shared" si="24"/>
        <v>-64000</v>
      </c>
      <c r="G248" s="29">
        <f t="shared" si="30"/>
        <v>60</v>
      </c>
      <c r="H248" s="110">
        <f t="shared" si="30"/>
        <v>124</v>
      </c>
      <c r="I248" s="121">
        <f t="shared" si="21"/>
        <v>-64</v>
      </c>
    </row>
    <row r="249" spans="1:9" ht="47.25">
      <c r="A249" s="83" t="s">
        <v>376</v>
      </c>
      <c r="B249" s="26"/>
      <c r="C249" s="84" t="s">
        <v>377</v>
      </c>
      <c r="D249" s="31">
        <v>50000</v>
      </c>
      <c r="E249" s="31">
        <v>135000</v>
      </c>
      <c r="F249" s="28">
        <f t="shared" si="24"/>
        <v>-85000</v>
      </c>
      <c r="G249" s="29">
        <f t="shared" si="30"/>
        <v>50</v>
      </c>
      <c r="H249" s="110">
        <f t="shared" si="30"/>
        <v>135</v>
      </c>
      <c r="I249" s="121">
        <f t="shared" si="21"/>
        <v>-85</v>
      </c>
    </row>
    <row r="250" spans="1:9">
      <c r="A250" s="83" t="s">
        <v>378</v>
      </c>
      <c r="B250" s="26"/>
      <c r="C250" s="84" t="s">
        <v>379</v>
      </c>
      <c r="D250" s="31">
        <v>300000</v>
      </c>
      <c r="E250" s="31">
        <v>2602406</v>
      </c>
      <c r="F250" s="28">
        <f t="shared" si="24"/>
        <v>-2302406</v>
      </c>
      <c r="G250" s="29">
        <f t="shared" si="30"/>
        <v>300</v>
      </c>
      <c r="H250" s="110">
        <f t="shared" si="30"/>
        <v>2602.4</v>
      </c>
      <c r="I250" s="121">
        <f t="shared" si="21"/>
        <v>-2302.4</v>
      </c>
    </row>
    <row r="251" spans="1:9" ht="47.25">
      <c r="A251" s="83" t="s">
        <v>29</v>
      </c>
      <c r="B251" s="26"/>
      <c r="C251" s="84" t="s">
        <v>380</v>
      </c>
      <c r="D251" s="31">
        <v>2734100</v>
      </c>
      <c r="E251" s="31">
        <v>2582730.12</v>
      </c>
      <c r="F251" s="28">
        <f t="shared" si="24"/>
        <v>151369.88</v>
      </c>
      <c r="G251" s="29">
        <f t="shared" si="30"/>
        <v>2734.1</v>
      </c>
      <c r="H251" s="110">
        <f t="shared" si="30"/>
        <v>2582.6999999999998</v>
      </c>
      <c r="I251" s="121">
        <f t="shared" si="21"/>
        <v>151.4</v>
      </c>
    </row>
    <row r="252" spans="1:9" ht="31.5">
      <c r="A252" s="83" t="s">
        <v>93</v>
      </c>
      <c r="B252" s="26"/>
      <c r="C252" s="84" t="s">
        <v>381</v>
      </c>
      <c r="D252" s="31">
        <v>13861500</v>
      </c>
      <c r="E252" s="31">
        <v>11807399.67</v>
      </c>
      <c r="F252" s="28">
        <f t="shared" si="24"/>
        <v>2054100.33</v>
      </c>
      <c r="G252" s="29">
        <f t="shared" si="30"/>
        <v>13861.5</v>
      </c>
      <c r="H252" s="110">
        <f t="shared" si="30"/>
        <v>11807.4</v>
      </c>
      <c r="I252" s="121">
        <f t="shared" si="21"/>
        <v>2054.1</v>
      </c>
    </row>
    <row r="253" spans="1:9" ht="31.5">
      <c r="A253" s="83" t="s">
        <v>30</v>
      </c>
      <c r="B253" s="26"/>
      <c r="C253" s="84" t="s">
        <v>382</v>
      </c>
      <c r="D253" s="31">
        <v>17244600</v>
      </c>
      <c r="E253" s="31">
        <v>14755833.220000001</v>
      </c>
      <c r="F253" s="28">
        <f t="shared" si="24"/>
        <v>2488766.7799999998</v>
      </c>
      <c r="G253" s="29">
        <f t="shared" si="30"/>
        <v>17244.599999999999</v>
      </c>
      <c r="H253" s="110">
        <f t="shared" si="30"/>
        <v>14755.8</v>
      </c>
      <c r="I253" s="121">
        <f t="shared" si="21"/>
        <v>2488.8000000000002</v>
      </c>
    </row>
    <row r="254" spans="1:9" ht="63">
      <c r="A254" s="83" t="s">
        <v>102</v>
      </c>
      <c r="B254" s="26"/>
      <c r="C254" s="84" t="s">
        <v>383</v>
      </c>
      <c r="D254" s="31">
        <v>0</v>
      </c>
      <c r="E254" s="31">
        <v>7500</v>
      </c>
      <c r="F254" s="28">
        <f t="shared" si="24"/>
        <v>-7500</v>
      </c>
      <c r="G254" s="29">
        <f t="shared" si="30"/>
        <v>0</v>
      </c>
      <c r="H254" s="110">
        <f t="shared" si="30"/>
        <v>7.5</v>
      </c>
      <c r="I254" s="121">
        <f t="shared" si="21"/>
        <v>-7.5</v>
      </c>
    </row>
    <row r="255" spans="1:9" ht="31.5">
      <c r="A255" s="83" t="s">
        <v>70</v>
      </c>
      <c r="B255" s="26"/>
      <c r="C255" s="84" t="s">
        <v>341</v>
      </c>
      <c r="D255" s="31">
        <v>204000</v>
      </c>
      <c r="E255" s="31">
        <v>237844.65</v>
      </c>
      <c r="F255" s="28">
        <f t="shared" si="24"/>
        <v>-33844.65</v>
      </c>
      <c r="G255" s="29">
        <f t="shared" si="30"/>
        <v>204</v>
      </c>
      <c r="H255" s="110">
        <f t="shared" si="30"/>
        <v>237.8</v>
      </c>
      <c r="I255" s="121">
        <f t="shared" si="21"/>
        <v>-33.799999999999997</v>
      </c>
    </row>
    <row r="256" spans="1:9" ht="31.5">
      <c r="A256" s="58" t="s">
        <v>32</v>
      </c>
      <c r="B256" s="26"/>
      <c r="C256" s="84" t="s">
        <v>384</v>
      </c>
      <c r="D256" s="31">
        <v>0</v>
      </c>
      <c r="E256" s="31">
        <v>10000</v>
      </c>
      <c r="F256" s="28">
        <f t="shared" si="24"/>
        <v>-10000</v>
      </c>
      <c r="G256" s="29">
        <f t="shared" si="30"/>
        <v>0</v>
      </c>
      <c r="H256" s="110">
        <f t="shared" si="30"/>
        <v>10</v>
      </c>
      <c r="I256" s="121">
        <f t="shared" si="21"/>
        <v>-10</v>
      </c>
    </row>
    <row r="257" spans="1:9" ht="47.25">
      <c r="A257" s="83" t="s">
        <v>5</v>
      </c>
      <c r="B257" s="26"/>
      <c r="C257" s="84" t="s">
        <v>385</v>
      </c>
      <c r="D257" s="31">
        <v>0</v>
      </c>
      <c r="E257" s="31">
        <v>3096.26</v>
      </c>
      <c r="F257" s="28">
        <f t="shared" si="24"/>
        <v>-3096.26</v>
      </c>
      <c r="G257" s="29">
        <f t="shared" si="30"/>
        <v>0</v>
      </c>
      <c r="H257" s="110">
        <f t="shared" si="30"/>
        <v>3.1</v>
      </c>
      <c r="I257" s="121">
        <f t="shared" si="21"/>
        <v>-3.1</v>
      </c>
    </row>
    <row r="258" spans="1:9" ht="31.5">
      <c r="A258" s="83" t="s">
        <v>83</v>
      </c>
      <c r="B258" s="26"/>
      <c r="C258" s="84" t="s">
        <v>194</v>
      </c>
      <c r="D258" s="31">
        <v>196000</v>
      </c>
      <c r="E258" s="31">
        <v>210584.63</v>
      </c>
      <c r="F258" s="28">
        <f t="shared" si="24"/>
        <v>-14584.63</v>
      </c>
      <c r="G258" s="29">
        <f t="shared" si="30"/>
        <v>196</v>
      </c>
      <c r="H258" s="110">
        <f t="shared" si="30"/>
        <v>210.6</v>
      </c>
      <c r="I258" s="121">
        <f t="shared" si="21"/>
        <v>-14.6</v>
      </c>
    </row>
    <row r="259" spans="1:9">
      <c r="A259" s="53" t="s">
        <v>319</v>
      </c>
      <c r="B259" s="26"/>
      <c r="C259" s="72" t="s">
        <v>217</v>
      </c>
      <c r="D259" s="31">
        <v>21684800</v>
      </c>
      <c r="E259" s="31">
        <v>21684800</v>
      </c>
      <c r="F259" s="28">
        <f t="shared" si="24"/>
        <v>0</v>
      </c>
      <c r="G259" s="29">
        <f t="shared" si="30"/>
        <v>21684.799999999999</v>
      </c>
      <c r="H259" s="110">
        <f t="shared" si="30"/>
        <v>21684.799999999999</v>
      </c>
      <c r="I259" s="121">
        <f t="shared" si="21"/>
        <v>0</v>
      </c>
    </row>
    <row r="260" spans="1:9" ht="31.5">
      <c r="A260" s="39" t="s">
        <v>10</v>
      </c>
      <c r="B260" s="26"/>
      <c r="C260" s="72" t="s">
        <v>386</v>
      </c>
      <c r="D260" s="31">
        <v>4508798.5199999996</v>
      </c>
      <c r="E260" s="31">
        <v>4508798.5199999996</v>
      </c>
      <c r="F260" s="28">
        <f t="shared" si="24"/>
        <v>0</v>
      </c>
      <c r="G260" s="29">
        <f t="shared" si="30"/>
        <v>4508.8</v>
      </c>
      <c r="H260" s="110">
        <f t="shared" si="30"/>
        <v>4508.8</v>
      </c>
      <c r="I260" s="121">
        <f t="shared" si="21"/>
        <v>0</v>
      </c>
    </row>
    <row r="261" spans="1:9" ht="31.5">
      <c r="A261" s="83" t="s">
        <v>107</v>
      </c>
      <c r="B261" s="26"/>
      <c r="C261" s="84" t="s">
        <v>387</v>
      </c>
      <c r="D261" s="31">
        <v>273808500</v>
      </c>
      <c r="E261" s="31">
        <v>273808500</v>
      </c>
      <c r="F261" s="28">
        <f t="shared" si="24"/>
        <v>0</v>
      </c>
      <c r="G261" s="29">
        <f t="shared" si="30"/>
        <v>273808.5</v>
      </c>
      <c r="H261" s="110">
        <f t="shared" si="30"/>
        <v>273808.5</v>
      </c>
      <c r="I261" s="121">
        <f t="shared" si="21"/>
        <v>0</v>
      </c>
    </row>
    <row r="262" spans="1:9" ht="31.5">
      <c r="A262" s="83" t="s">
        <v>31</v>
      </c>
      <c r="B262" s="26"/>
      <c r="C262" s="84" t="s">
        <v>388</v>
      </c>
      <c r="D262" s="31">
        <f>7369500+33500000</f>
        <v>40869500</v>
      </c>
      <c r="E262" s="31">
        <v>40869500</v>
      </c>
      <c r="F262" s="28">
        <f t="shared" si="24"/>
        <v>0</v>
      </c>
      <c r="G262" s="29">
        <f t="shared" si="30"/>
        <v>40869.5</v>
      </c>
      <c r="H262" s="110">
        <f t="shared" si="30"/>
        <v>40869.5</v>
      </c>
      <c r="I262" s="121">
        <f t="shared" si="21"/>
        <v>0</v>
      </c>
    </row>
    <row r="263" spans="1:9" ht="31.5">
      <c r="A263" s="53" t="s">
        <v>90</v>
      </c>
      <c r="B263" s="26"/>
      <c r="C263" s="84" t="s">
        <v>389</v>
      </c>
      <c r="D263" s="31">
        <v>80000000</v>
      </c>
      <c r="E263" s="31">
        <v>80000000</v>
      </c>
      <c r="F263" s="28"/>
      <c r="G263" s="29">
        <f t="shared" si="30"/>
        <v>80000</v>
      </c>
      <c r="H263" s="110">
        <f t="shared" si="30"/>
        <v>80000</v>
      </c>
      <c r="I263" s="121">
        <f t="shared" si="21"/>
        <v>0</v>
      </c>
    </row>
    <row r="264" spans="1:9" ht="31.5">
      <c r="A264" s="30" t="s">
        <v>390</v>
      </c>
      <c r="B264" s="26" t="s">
        <v>391</v>
      </c>
      <c r="C264" s="26"/>
      <c r="D264" s="31">
        <f>SUM(D265:D270)</f>
        <v>1180000</v>
      </c>
      <c r="E264" s="31">
        <f>SUM(E265:E270)</f>
        <v>2129200.4700000002</v>
      </c>
      <c r="F264" s="28">
        <f t="shared" si="24"/>
        <v>-949200.47</v>
      </c>
      <c r="G264" s="32">
        <f>SUM(G265:G270)</f>
        <v>1180</v>
      </c>
      <c r="H264" s="124">
        <f>SUM(H265:H270)</f>
        <v>2129.1999999999998</v>
      </c>
      <c r="I264" s="121">
        <f t="shared" si="21"/>
        <v>-949.2</v>
      </c>
    </row>
    <row r="265" spans="1:9" ht="126">
      <c r="A265" s="85" t="s">
        <v>63</v>
      </c>
      <c r="B265" s="26"/>
      <c r="C265" s="86" t="s">
        <v>392</v>
      </c>
      <c r="D265" s="31">
        <v>1000000</v>
      </c>
      <c r="E265" s="31">
        <v>1885281</v>
      </c>
      <c r="F265" s="28">
        <f t="shared" si="24"/>
        <v>-885281</v>
      </c>
      <c r="G265" s="29">
        <f t="shared" ref="G265:H270" si="31">D265/1000</f>
        <v>1000</v>
      </c>
      <c r="H265" s="110">
        <f t="shared" si="31"/>
        <v>1885.3</v>
      </c>
      <c r="I265" s="121">
        <f t="shared" si="21"/>
        <v>-885.3</v>
      </c>
    </row>
    <row r="266" spans="1:9" ht="78.75">
      <c r="A266" s="85" t="s">
        <v>7</v>
      </c>
      <c r="B266" s="26"/>
      <c r="C266" s="86" t="s">
        <v>393</v>
      </c>
      <c r="D266" s="31">
        <v>50000</v>
      </c>
      <c r="E266" s="31">
        <v>12000</v>
      </c>
      <c r="F266" s="28">
        <f t="shared" si="24"/>
        <v>38000</v>
      </c>
      <c r="G266" s="29">
        <f t="shared" si="31"/>
        <v>50</v>
      </c>
      <c r="H266" s="110">
        <f t="shared" si="31"/>
        <v>12</v>
      </c>
      <c r="I266" s="121">
        <f t="shared" si="21"/>
        <v>38</v>
      </c>
    </row>
    <row r="267" spans="1:9" ht="31.5">
      <c r="A267" s="85" t="s">
        <v>70</v>
      </c>
      <c r="B267" s="26"/>
      <c r="C267" s="86" t="s">
        <v>341</v>
      </c>
      <c r="D267" s="31">
        <v>10000</v>
      </c>
      <c r="E267" s="31">
        <v>0</v>
      </c>
      <c r="F267" s="28">
        <f t="shared" si="24"/>
        <v>10000</v>
      </c>
      <c r="G267" s="29">
        <f t="shared" si="31"/>
        <v>10</v>
      </c>
      <c r="H267" s="110">
        <f t="shared" si="31"/>
        <v>0</v>
      </c>
      <c r="I267" s="121">
        <f t="shared" si="21"/>
        <v>10</v>
      </c>
    </row>
    <row r="268" spans="1:9" ht="31.5">
      <c r="A268" s="85" t="s">
        <v>109</v>
      </c>
      <c r="B268" s="26"/>
      <c r="C268" s="86" t="s">
        <v>394</v>
      </c>
      <c r="D268" s="31">
        <v>120000</v>
      </c>
      <c r="E268" s="31">
        <v>228630</v>
      </c>
      <c r="F268" s="28">
        <f t="shared" si="24"/>
        <v>-108630</v>
      </c>
      <c r="G268" s="29">
        <f t="shared" si="31"/>
        <v>120</v>
      </c>
      <c r="H268" s="110">
        <f t="shared" si="31"/>
        <v>228.6</v>
      </c>
      <c r="I268" s="121">
        <f t="shared" si="21"/>
        <v>-108.6</v>
      </c>
    </row>
    <row r="269" spans="1:9">
      <c r="A269" s="85" t="s">
        <v>13</v>
      </c>
      <c r="B269" s="26"/>
      <c r="C269" s="86" t="s">
        <v>288</v>
      </c>
      <c r="D269" s="31">
        <v>0</v>
      </c>
      <c r="E269" s="31">
        <v>1600</v>
      </c>
      <c r="F269" s="28">
        <f t="shared" si="24"/>
        <v>-1600</v>
      </c>
      <c r="G269" s="29">
        <f t="shared" si="31"/>
        <v>0</v>
      </c>
      <c r="H269" s="110">
        <f t="shared" si="31"/>
        <v>1.6</v>
      </c>
      <c r="I269" s="121">
        <f t="shared" ref="I269:I289" si="32">G269-H269</f>
        <v>-1.6</v>
      </c>
    </row>
    <row r="270" spans="1:9">
      <c r="A270" s="81" t="s">
        <v>57</v>
      </c>
      <c r="B270" s="26"/>
      <c r="C270" s="82" t="s">
        <v>195</v>
      </c>
      <c r="D270" s="31">
        <v>0</v>
      </c>
      <c r="E270" s="31">
        <v>1689.47</v>
      </c>
      <c r="F270" s="28">
        <f t="shared" si="24"/>
        <v>-1689.47</v>
      </c>
      <c r="G270" s="29">
        <f t="shared" si="31"/>
        <v>0</v>
      </c>
      <c r="H270" s="110">
        <f t="shared" si="31"/>
        <v>1.7</v>
      </c>
      <c r="I270" s="121">
        <f t="shared" si="32"/>
        <v>-1.7</v>
      </c>
    </row>
    <row r="271" spans="1:9">
      <c r="A271" s="30" t="s">
        <v>395</v>
      </c>
      <c r="B271" s="26" t="s">
        <v>396</v>
      </c>
      <c r="C271" s="26"/>
      <c r="D271" s="31">
        <f>SUM(D272:D277)</f>
        <v>114309378.69</v>
      </c>
      <c r="E271" s="31">
        <f>SUM(E272:E277)</f>
        <v>114618915.36</v>
      </c>
      <c r="F271" s="28">
        <f t="shared" si="24"/>
        <v>-309536.67</v>
      </c>
      <c r="G271" s="32">
        <f>SUM(G272:G277)</f>
        <v>114309.4</v>
      </c>
      <c r="H271" s="124">
        <f>SUM(H272:H277)</f>
        <v>114618.8</v>
      </c>
      <c r="I271" s="121">
        <f t="shared" si="32"/>
        <v>-309.39999999999998</v>
      </c>
    </row>
    <row r="272" spans="1:9">
      <c r="A272" s="81" t="s">
        <v>342</v>
      </c>
      <c r="B272" s="26"/>
      <c r="C272" s="82" t="s">
        <v>285</v>
      </c>
      <c r="D272" s="31">
        <v>0</v>
      </c>
      <c r="E272" s="31">
        <v>223544.31</v>
      </c>
      <c r="F272" s="28">
        <f t="shared" si="24"/>
        <v>-223544.31</v>
      </c>
      <c r="G272" s="29">
        <f t="shared" ref="G272:H277" si="33">D272/1000</f>
        <v>0</v>
      </c>
      <c r="H272" s="110">
        <f t="shared" si="33"/>
        <v>223.5</v>
      </c>
      <c r="I272" s="121">
        <f t="shared" si="32"/>
        <v>-223.5</v>
      </c>
    </row>
    <row r="273" spans="1:9" ht="47.25">
      <c r="A273" s="87" t="s">
        <v>28</v>
      </c>
      <c r="B273" s="26"/>
      <c r="C273" s="88" t="s">
        <v>287</v>
      </c>
      <c r="D273" s="31">
        <v>0</v>
      </c>
      <c r="E273" s="31">
        <v>39129.86</v>
      </c>
      <c r="F273" s="28">
        <f t="shared" si="24"/>
        <v>-39129.86</v>
      </c>
      <c r="G273" s="29">
        <f t="shared" si="33"/>
        <v>0</v>
      </c>
      <c r="H273" s="110">
        <f t="shared" si="33"/>
        <v>39.1</v>
      </c>
      <c r="I273" s="121">
        <f t="shared" si="32"/>
        <v>-39.1</v>
      </c>
    </row>
    <row r="274" spans="1:9">
      <c r="A274" s="81" t="s">
        <v>57</v>
      </c>
      <c r="B274" s="26"/>
      <c r="C274" s="82" t="s">
        <v>195</v>
      </c>
      <c r="D274" s="31">
        <v>0</v>
      </c>
      <c r="E274" s="31">
        <v>46862.5</v>
      </c>
      <c r="F274" s="28">
        <f t="shared" si="24"/>
        <v>-46862.5</v>
      </c>
      <c r="G274" s="29">
        <f t="shared" si="33"/>
        <v>0</v>
      </c>
      <c r="H274" s="110">
        <f>E274/1000-0.1</f>
        <v>46.8</v>
      </c>
      <c r="I274" s="121">
        <f t="shared" si="32"/>
        <v>-46.8</v>
      </c>
    </row>
    <row r="275" spans="1:9" ht="31.5">
      <c r="A275" s="87" t="s">
        <v>397</v>
      </c>
      <c r="B275" s="26"/>
      <c r="C275" s="88" t="s">
        <v>398</v>
      </c>
      <c r="D275" s="31">
        <f>1975100+893700</f>
        <v>2868800</v>
      </c>
      <c r="E275" s="31">
        <v>2868800</v>
      </c>
      <c r="F275" s="28">
        <f t="shared" si="24"/>
        <v>0</v>
      </c>
      <c r="G275" s="29">
        <f t="shared" si="33"/>
        <v>2868.8</v>
      </c>
      <c r="H275" s="110">
        <f t="shared" si="33"/>
        <v>2868.8</v>
      </c>
      <c r="I275" s="121">
        <f t="shared" si="32"/>
        <v>0</v>
      </c>
    </row>
    <row r="276" spans="1:9" ht="31.5">
      <c r="A276" s="87" t="s">
        <v>87</v>
      </c>
      <c r="B276" s="26"/>
      <c r="C276" s="88" t="s">
        <v>399</v>
      </c>
      <c r="D276" s="31">
        <v>113791100</v>
      </c>
      <c r="E276" s="31">
        <v>113791100</v>
      </c>
      <c r="F276" s="28">
        <f t="shared" si="24"/>
        <v>0</v>
      </c>
      <c r="G276" s="29">
        <f t="shared" si="33"/>
        <v>113791.1</v>
      </c>
      <c r="H276" s="110">
        <f t="shared" si="33"/>
        <v>113791.1</v>
      </c>
      <c r="I276" s="121">
        <f t="shared" si="32"/>
        <v>0</v>
      </c>
    </row>
    <row r="277" spans="1:9" ht="31.5">
      <c r="A277" s="87" t="s">
        <v>98</v>
      </c>
      <c r="B277" s="26"/>
      <c r="C277" s="88" t="s">
        <v>213</v>
      </c>
      <c r="D277" s="31">
        <v>-2350521.31</v>
      </c>
      <c r="E277" s="31">
        <v>-2350521.31</v>
      </c>
      <c r="F277" s="28">
        <f t="shared" si="24"/>
        <v>0</v>
      </c>
      <c r="G277" s="29">
        <f t="shared" si="33"/>
        <v>-2350.5</v>
      </c>
      <c r="H277" s="110">
        <f t="shared" si="33"/>
        <v>-2350.5</v>
      </c>
      <c r="I277" s="121">
        <f t="shared" si="32"/>
        <v>0</v>
      </c>
    </row>
    <row r="278" spans="1:9">
      <c r="A278" s="30" t="s">
        <v>400</v>
      </c>
      <c r="B278" s="26" t="s">
        <v>401</v>
      </c>
      <c r="C278" s="26"/>
      <c r="D278" s="31">
        <f>SUM(D279:D287)</f>
        <v>37534516</v>
      </c>
      <c r="E278" s="31">
        <f>SUM(E279:E287)</f>
        <v>38986464.640000001</v>
      </c>
      <c r="F278" s="28">
        <f t="shared" si="24"/>
        <v>-1451948.64</v>
      </c>
      <c r="G278" s="32">
        <f>SUM(G279:G287)</f>
        <v>37534.5</v>
      </c>
      <c r="H278" s="124">
        <f>SUM(H279:H287)</f>
        <v>38986.5</v>
      </c>
      <c r="I278" s="121">
        <f t="shared" si="32"/>
        <v>-1452</v>
      </c>
    </row>
    <row r="279" spans="1:9" ht="47.25">
      <c r="A279" s="58" t="s">
        <v>64</v>
      </c>
      <c r="B279" s="26"/>
      <c r="C279" s="89" t="s">
        <v>402</v>
      </c>
      <c r="D279" s="31">
        <v>0</v>
      </c>
      <c r="E279" s="31">
        <v>79056.289999999994</v>
      </c>
      <c r="F279" s="28">
        <f t="shared" si="24"/>
        <v>-79056.289999999994</v>
      </c>
      <c r="G279" s="29">
        <f t="shared" ref="G279:H287" si="34">D279/1000</f>
        <v>0</v>
      </c>
      <c r="H279" s="110">
        <f t="shared" si="34"/>
        <v>79.099999999999994</v>
      </c>
      <c r="I279" s="121">
        <f t="shared" si="32"/>
        <v>-79.099999999999994</v>
      </c>
    </row>
    <row r="280" spans="1:9">
      <c r="A280" s="68" t="s">
        <v>57</v>
      </c>
      <c r="B280" s="26"/>
      <c r="C280" s="89" t="s">
        <v>195</v>
      </c>
      <c r="D280" s="31">
        <v>0</v>
      </c>
      <c r="E280" s="31">
        <v>4172.3500000000004</v>
      </c>
      <c r="F280" s="28">
        <f t="shared" si="24"/>
        <v>-4172.3500000000004</v>
      </c>
      <c r="G280" s="29">
        <f t="shared" si="34"/>
        <v>0</v>
      </c>
      <c r="H280" s="110">
        <f t="shared" si="34"/>
        <v>4.2</v>
      </c>
      <c r="I280" s="121">
        <f t="shared" si="32"/>
        <v>-4.2</v>
      </c>
    </row>
    <row r="281" spans="1:9" ht="31.5">
      <c r="A281" s="39" t="s">
        <v>60</v>
      </c>
      <c r="B281" s="26"/>
      <c r="C281" s="89" t="s">
        <v>403</v>
      </c>
      <c r="D281" s="31">
        <f>30799203+3378908</f>
        <v>34178111</v>
      </c>
      <c r="E281" s="31">
        <v>34178111</v>
      </c>
      <c r="F281" s="28">
        <f t="shared" si="24"/>
        <v>0</v>
      </c>
      <c r="G281" s="29">
        <f t="shared" si="34"/>
        <v>34178.1</v>
      </c>
      <c r="H281" s="110">
        <f t="shared" si="34"/>
        <v>34178.1</v>
      </c>
      <c r="I281" s="121">
        <f t="shared" si="32"/>
        <v>0</v>
      </c>
    </row>
    <row r="282" spans="1:9">
      <c r="A282" s="68" t="s">
        <v>1</v>
      </c>
      <c r="B282" s="26"/>
      <c r="C282" s="89" t="s">
        <v>338</v>
      </c>
      <c r="D282" s="31">
        <v>6536000</v>
      </c>
      <c r="E282" s="31">
        <v>7904720</v>
      </c>
      <c r="F282" s="28">
        <f t="shared" si="24"/>
        <v>-1368720</v>
      </c>
      <c r="G282" s="29">
        <f t="shared" si="34"/>
        <v>6536</v>
      </c>
      <c r="H282" s="110">
        <f t="shared" si="34"/>
        <v>7904.7</v>
      </c>
      <c r="I282" s="121">
        <f t="shared" si="32"/>
        <v>-1368.7</v>
      </c>
    </row>
    <row r="283" spans="1:9" ht="31.5">
      <c r="A283" s="58" t="s">
        <v>26</v>
      </c>
      <c r="B283" s="26"/>
      <c r="C283" s="89" t="s">
        <v>235</v>
      </c>
      <c r="D283" s="31">
        <v>3000000</v>
      </c>
      <c r="E283" s="31">
        <v>3000000</v>
      </c>
      <c r="F283" s="28">
        <f t="shared" si="24"/>
        <v>0</v>
      </c>
      <c r="G283" s="29">
        <f t="shared" si="34"/>
        <v>3000</v>
      </c>
      <c r="H283" s="110">
        <f t="shared" si="34"/>
        <v>3000</v>
      </c>
      <c r="I283" s="121">
        <f t="shared" si="32"/>
        <v>0</v>
      </c>
    </row>
    <row r="284" spans="1:9" ht="47.25">
      <c r="A284" s="68" t="s">
        <v>236</v>
      </c>
      <c r="B284" s="26"/>
      <c r="C284" s="89" t="s">
        <v>237</v>
      </c>
      <c r="D284" s="31">
        <f>1564496+133804</f>
        <v>1698300</v>
      </c>
      <c r="E284" s="31">
        <v>1698300</v>
      </c>
      <c r="F284" s="28">
        <f t="shared" si="24"/>
        <v>0</v>
      </c>
      <c r="G284" s="29">
        <f t="shared" si="34"/>
        <v>1698.3</v>
      </c>
      <c r="H284" s="110">
        <f t="shared" si="34"/>
        <v>1698.3</v>
      </c>
      <c r="I284" s="121">
        <f t="shared" si="32"/>
        <v>0</v>
      </c>
    </row>
    <row r="285" spans="1:9" ht="31.5">
      <c r="A285" s="53" t="s">
        <v>42</v>
      </c>
      <c r="B285" s="26"/>
      <c r="C285" s="90" t="s">
        <v>212</v>
      </c>
      <c r="D285" s="91">
        <v>1000000</v>
      </c>
      <c r="E285" s="91">
        <v>1000000</v>
      </c>
      <c r="F285" s="92">
        <f t="shared" si="24"/>
        <v>0</v>
      </c>
      <c r="G285" s="29">
        <f t="shared" si="34"/>
        <v>1000</v>
      </c>
      <c r="H285" s="110">
        <f t="shared" si="34"/>
        <v>1000</v>
      </c>
      <c r="I285" s="121">
        <f t="shared" si="32"/>
        <v>0</v>
      </c>
    </row>
    <row r="286" spans="1:9" ht="47.25">
      <c r="A286" s="54" t="s">
        <v>238</v>
      </c>
      <c r="B286" s="26"/>
      <c r="C286" s="90" t="s">
        <v>239</v>
      </c>
      <c r="D286" s="91">
        <v>1437695.6</v>
      </c>
      <c r="E286" s="91">
        <v>1437695.6</v>
      </c>
      <c r="F286" s="92">
        <f t="shared" si="24"/>
        <v>0</v>
      </c>
      <c r="G286" s="29">
        <f t="shared" si="34"/>
        <v>1437.7</v>
      </c>
      <c r="H286" s="110">
        <f t="shared" si="34"/>
        <v>1437.7</v>
      </c>
      <c r="I286" s="121">
        <f t="shared" si="32"/>
        <v>0</v>
      </c>
    </row>
    <row r="287" spans="1:9" ht="31.5">
      <c r="A287" s="93" t="s">
        <v>98</v>
      </c>
      <c r="B287" s="94"/>
      <c r="C287" s="90" t="s">
        <v>213</v>
      </c>
      <c r="D287" s="91">
        <v>-10315590.6</v>
      </c>
      <c r="E287" s="91">
        <v>-10315590.6</v>
      </c>
      <c r="F287" s="92">
        <f t="shared" si="24"/>
        <v>0</v>
      </c>
      <c r="G287" s="29">
        <f t="shared" si="34"/>
        <v>-10315.6</v>
      </c>
      <c r="H287" s="110">
        <f t="shared" si="34"/>
        <v>-10315.6</v>
      </c>
      <c r="I287" s="121">
        <f t="shared" si="32"/>
        <v>0</v>
      </c>
    </row>
    <row r="288" spans="1:9" ht="31.5">
      <c r="A288" s="68" t="s">
        <v>404</v>
      </c>
      <c r="B288" s="26" t="s">
        <v>405</v>
      </c>
      <c r="C288" s="89"/>
      <c r="D288" s="31">
        <f>D289</f>
        <v>0</v>
      </c>
      <c r="E288" s="31">
        <f>E289</f>
        <v>4792.7700000000004</v>
      </c>
      <c r="F288" s="28">
        <f t="shared" si="24"/>
        <v>-4792.7700000000004</v>
      </c>
      <c r="G288" s="32">
        <f>G289</f>
        <v>0</v>
      </c>
      <c r="H288" s="124">
        <f>H289</f>
        <v>4.8</v>
      </c>
      <c r="I288" s="121">
        <f t="shared" si="32"/>
        <v>-4.8</v>
      </c>
    </row>
    <row r="289" spans="1:9" ht="16.5" thickBot="1">
      <c r="A289" s="95" t="s">
        <v>57</v>
      </c>
      <c r="B289" s="96"/>
      <c r="C289" s="97" t="s">
        <v>195</v>
      </c>
      <c r="D289" s="98">
        <v>0</v>
      </c>
      <c r="E289" s="98">
        <v>4792.7700000000004</v>
      </c>
      <c r="F289" s="99">
        <f t="shared" si="24"/>
        <v>-4792.7700000000004</v>
      </c>
      <c r="G289" s="111">
        <f>D289/1000</f>
        <v>0</v>
      </c>
      <c r="H289" s="112">
        <f>E289/1000</f>
        <v>4.8</v>
      </c>
      <c r="I289" s="121">
        <f t="shared" si="32"/>
        <v>-4.8</v>
      </c>
    </row>
    <row r="290" spans="1:9">
      <c r="A290" s="100"/>
      <c r="B290" s="101"/>
      <c r="C290" s="102"/>
      <c r="D290" s="103"/>
      <c r="E290" s="103"/>
      <c r="F290" s="103"/>
    </row>
    <row r="291" spans="1:9">
      <c r="A291" s="100"/>
      <c r="B291" s="101"/>
      <c r="C291" s="102"/>
      <c r="D291" s="104"/>
      <c r="E291" s="104"/>
      <c r="F291" s="103"/>
    </row>
    <row r="292" spans="1:9">
      <c r="A292" s="105"/>
      <c r="B292" s="103"/>
      <c r="C292" s="102"/>
      <c r="D292" s="106">
        <v>18162781515.169998</v>
      </c>
      <c r="E292" s="107">
        <v>18092398875.799999</v>
      </c>
      <c r="F292" s="103"/>
    </row>
    <row r="293" spans="1:9">
      <c r="A293" s="100"/>
      <c r="B293" s="101"/>
      <c r="C293" s="102"/>
      <c r="D293" s="103"/>
      <c r="E293" s="103"/>
      <c r="F293" s="103"/>
    </row>
    <row r="294" spans="1:9">
      <c r="D294" s="108">
        <f>D10-D292</f>
        <v>0</v>
      </c>
      <c r="E294" s="108">
        <f>E10-E292</f>
        <v>0</v>
      </c>
    </row>
    <row r="296" spans="1:9">
      <c r="D296" s="108"/>
    </row>
    <row r="297" spans="1:9">
      <c r="D297" s="108"/>
      <c r="E297" s="108"/>
      <c r="F297" s="108"/>
    </row>
    <row r="298" spans="1:9">
      <c r="D298" s="108"/>
      <c r="E298" s="108"/>
    </row>
    <row r="299" spans="1:9">
      <c r="D299" s="108"/>
      <c r="E299" s="108"/>
    </row>
    <row r="300" spans="1:9">
      <c r="D300" s="108"/>
      <c r="F300" s="108"/>
    </row>
    <row r="301" spans="1:9">
      <c r="D301" s="108"/>
    </row>
    <row r="302" spans="1:9">
      <c r="D302" s="109"/>
      <c r="E302" s="108"/>
      <c r="F302" s="108"/>
    </row>
    <row r="303" spans="1:9">
      <c r="D303" s="108"/>
      <c r="E303" s="108"/>
      <c r="F303" s="108"/>
    </row>
    <row r="305" spans="4:4">
      <c r="D305" s="108"/>
    </row>
  </sheetData>
  <mergeCells count="3">
    <mergeCell ref="C1:G1"/>
    <mergeCell ref="C2:H2"/>
    <mergeCell ref="A4:H4"/>
  </mergeCells>
  <pageMargins left="0.98425196850393704" right="0.59055118110236227" top="0.59055118110236227" bottom="0.59055118110236227" header="0.31496062992125984" footer="0.31496062992125984"/>
  <pageSetup paperSize="9" scale="57" firstPageNumber="89" fitToHeight="4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по администраторам</vt:lpstr>
      <vt:lpstr>'Доходы по администраторам'!Заголовки_для_печати</vt:lpstr>
      <vt:lpstr>'Доходы по администраторам'!Область_печати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martynova</cp:lastModifiedBy>
  <cp:lastPrinted>2015-05-12T04:19:13Z</cp:lastPrinted>
  <dcterms:created xsi:type="dcterms:W3CDTF">2015-03-10T04:57:08Z</dcterms:created>
  <dcterms:modified xsi:type="dcterms:W3CDTF">2015-05-22T10:52:37Z</dcterms:modified>
</cp:coreProperties>
</file>